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490" firstSheet="10" activeTab="14"/>
  </bookViews>
  <sheets>
    <sheet name="Capacity Chart" sheetId="1" r:id="rId1"/>
    <sheet name="WLCT Overall" sheetId="2" r:id="rId2"/>
    <sheet name="Headwaters CA" sheetId="3" r:id="rId3"/>
    <sheet name="Brookside CA" sheetId="4" r:id="rId4"/>
    <sheet name="Mill Pond CA" sheetId="5" r:id="rId5"/>
    <sheet name="Forge Pond CA" sheetId="6" r:id="rId6"/>
    <sheet name="Camara CA" sheetId="7" r:id="rId7"/>
    <sheet name="Noquochoke CA" sheetId="8" r:id="rId8"/>
    <sheet name="Herb Hadfield CA" sheetId="9" r:id="rId9"/>
    <sheet name="Dunham's Brook CA" sheetId="10" r:id="rId10"/>
    <sheet name="Westport Woods" sheetId="11" r:id="rId11"/>
    <sheet name="Old Harbor WR" sheetId="12" r:id="rId12"/>
    <sheet name="Richmond Pond WR" sheetId="13" r:id="rId13"/>
    <sheet name="The Let" sheetId="14" r:id="rId14"/>
    <sheet name="Deferred Projects" sheetId="15" r:id="rId15"/>
    <sheet name="Capital Projects" sheetId="16" r:id="rId16"/>
  </sheets>
  <definedNames>
    <definedName name="_xlnm.Print_Area" localSheetId="9">'Dunham''s Brook CA'!$A$1:$O$28</definedName>
    <definedName name="_xlnm.Print_Area" localSheetId="1">'WLCT Overall'!$A$1:$O$16</definedName>
  </definedNames>
  <calcPr fullCalcOnLoad="1"/>
</workbook>
</file>

<file path=xl/sharedStrings.xml><?xml version="1.0" encoding="utf-8"?>
<sst xmlns="http://schemas.openxmlformats.org/spreadsheetml/2006/main" count="785" uniqueCount="327">
  <si>
    <t>Task Description</t>
  </si>
  <si>
    <t>Visitor Experience and Amenities</t>
  </si>
  <si>
    <t>Mowing and String Trimming</t>
  </si>
  <si>
    <t>Location</t>
  </si>
  <si>
    <t>Trail Maintenance</t>
  </si>
  <si>
    <t>Tree Work</t>
  </si>
  <si>
    <t>Public Communication &amp; Safety</t>
  </si>
  <si>
    <t>Habitat Management</t>
  </si>
  <si>
    <t>Invasive Plant Management</t>
  </si>
  <si>
    <t>January</t>
  </si>
  <si>
    <t>February</t>
  </si>
  <si>
    <t>March</t>
  </si>
  <si>
    <t>April</t>
  </si>
  <si>
    <t xml:space="preserve">May </t>
  </si>
  <si>
    <t>June</t>
  </si>
  <si>
    <t xml:space="preserve">July </t>
  </si>
  <si>
    <t>August</t>
  </si>
  <si>
    <t>September</t>
  </si>
  <si>
    <t xml:space="preserve">October </t>
  </si>
  <si>
    <t>November</t>
  </si>
  <si>
    <t>December</t>
  </si>
  <si>
    <t>Volunteer Management</t>
  </si>
  <si>
    <t>Equipment Maintenance</t>
  </si>
  <si>
    <t>Total Hours</t>
  </si>
  <si>
    <t>Total Hour Annual Maintenance Hours</t>
  </si>
  <si>
    <t>The Let</t>
  </si>
  <si>
    <t>WLCT Destination 
Property Totals</t>
  </si>
  <si>
    <t>Kiosk</t>
  </si>
  <si>
    <t>Parking Area</t>
  </si>
  <si>
    <t>Litter removal</t>
  </si>
  <si>
    <t>Add seasonal event posters</t>
  </si>
  <si>
    <t>String timming the stone wall</t>
  </si>
  <si>
    <t>Road frontage</t>
  </si>
  <si>
    <t>Mowing Rt. 177 road frontage</t>
  </si>
  <si>
    <t>Mowing the meadow trail</t>
  </si>
  <si>
    <t>String trimming &amp; hedge clipping</t>
  </si>
  <si>
    <t>Meadow</t>
  </si>
  <si>
    <t>Main trail along the brook</t>
  </si>
  <si>
    <t>Clearing storm damage</t>
  </si>
  <si>
    <t>Trail system &amp; meadow</t>
  </si>
  <si>
    <t>Burning brush</t>
  </si>
  <si>
    <t>Posting hunting season dates</t>
  </si>
  <si>
    <t>Brush mowing</t>
  </si>
  <si>
    <t>Riparian buffer</t>
  </si>
  <si>
    <t>Hand-pulling purple loostrife</t>
  </si>
  <si>
    <t>Parking area</t>
  </si>
  <si>
    <t>Raspberry berm</t>
  </si>
  <si>
    <t>Pruning</t>
  </si>
  <si>
    <t>String trimming the stone wall</t>
  </si>
  <si>
    <t>Orchard</t>
  </si>
  <si>
    <t>Mowing the orchard</t>
  </si>
  <si>
    <t>String trimming around the fruit trees</t>
  </si>
  <si>
    <t>Stone dust trail</t>
  </si>
  <si>
    <t>Woods trail</t>
  </si>
  <si>
    <t>String trimming the path</t>
  </si>
  <si>
    <t>Pruning/Spraying the fruit trees</t>
  </si>
  <si>
    <t>Meadow buffer</t>
  </si>
  <si>
    <t xml:space="preserve">Meadow buffer </t>
  </si>
  <si>
    <t>Kiosks</t>
  </si>
  <si>
    <t>Parking Areas</t>
  </si>
  <si>
    <t>Mowing the road frontage and string trimming the stone wall</t>
  </si>
  <si>
    <t>Woods trails</t>
  </si>
  <si>
    <t>Meadow trails</t>
  </si>
  <si>
    <t>Boardwalk/wetland trails</t>
  </si>
  <si>
    <t>String/hedge trimming</t>
  </si>
  <si>
    <t>Mowing</t>
  </si>
  <si>
    <t>Boardwalk repair as needed</t>
  </si>
  <si>
    <t>Trailheads</t>
  </si>
  <si>
    <t>Meadow buffers</t>
  </si>
  <si>
    <t>Grassland meadow</t>
  </si>
  <si>
    <t>Managing Japanese knotweed</t>
  </si>
  <si>
    <t>Managing common mugwort</t>
  </si>
  <si>
    <t>Managing common mugwort and black locust</t>
  </si>
  <si>
    <t>Adamsville trailhead</t>
  </si>
  <si>
    <t>Grassland meadow stone walls</t>
  </si>
  <si>
    <t>Mowing road frontage and string trimming boulders/kiosk</t>
  </si>
  <si>
    <t xml:space="preserve">String trimming the stone walls </t>
  </si>
  <si>
    <t>Bowardwalk/wetland trails</t>
  </si>
  <si>
    <t>Grassland meadow trails</t>
  </si>
  <si>
    <t>Adamsville Rd. meadow trail</t>
  </si>
  <si>
    <t>String trimming the paths</t>
  </si>
  <si>
    <t>Mowing the paths</t>
  </si>
  <si>
    <t>Mowing the path</t>
  </si>
  <si>
    <t>Cleaning out bluebird boxes</t>
  </si>
  <si>
    <t>Trailhead</t>
  </si>
  <si>
    <t>Mowing the road frontage</t>
  </si>
  <si>
    <t>Mowing and string triming the trailhead</t>
  </si>
  <si>
    <t>Meadow trail</t>
  </si>
  <si>
    <t>String/hedge trimming the paths</t>
  </si>
  <si>
    <t>Managing ailanthus</t>
  </si>
  <si>
    <t>Managing phragmites</t>
  </si>
  <si>
    <t>Total:</t>
  </si>
  <si>
    <t>String triming the parking area</t>
  </si>
  <si>
    <t>Skid road</t>
  </si>
  <si>
    <t>Vernal pools</t>
  </si>
  <si>
    <t>Vernal pool assement</t>
  </si>
  <si>
    <t>Trail signage</t>
  </si>
  <si>
    <t>Repairing and replacing</t>
  </si>
  <si>
    <t xml:space="preserve">Building Maintenance </t>
  </si>
  <si>
    <t>WLCT Overall Management</t>
  </si>
  <si>
    <t>Kirby House</t>
  </si>
  <si>
    <t>Workshop</t>
  </si>
  <si>
    <t>Propane refilling</t>
  </si>
  <si>
    <t>Cornell Road trailhead</t>
  </si>
  <si>
    <t>Vegetable garden</t>
  </si>
  <si>
    <t>Overseeing Troy Rebello's patch</t>
  </si>
  <si>
    <t>WLCT Public Property Routine Maintenance Workbook</t>
  </si>
  <si>
    <t>Update Seasonal Posters</t>
  </si>
  <si>
    <t>Litter Removal</t>
  </si>
  <si>
    <t>String trimming</t>
  </si>
  <si>
    <t>Trails east of Cahouns Lane</t>
  </si>
  <si>
    <t>Trails west or Cahouns Lane</t>
  </si>
  <si>
    <t>Brush mowing and string trimming</t>
  </si>
  <si>
    <t>Trails west of Cahouns Lane</t>
  </si>
  <si>
    <t>Cahouns lane</t>
  </si>
  <si>
    <t>Address vandalism and ATV access</t>
  </si>
  <si>
    <t>Seasonal event posters</t>
  </si>
  <si>
    <t>Trailhead and well pump area</t>
  </si>
  <si>
    <t>Poison ivy removal/spraying</t>
  </si>
  <si>
    <t>mowing</t>
  </si>
  <si>
    <t>Trail system</t>
  </si>
  <si>
    <t>string trimming</t>
  </si>
  <si>
    <t>Scout Path trail</t>
  </si>
  <si>
    <t>Maintainingg custom trail signs</t>
  </si>
  <si>
    <t>Hand pulling garlic mustard</t>
  </si>
  <si>
    <t>Parking area and road frontage</t>
  </si>
  <si>
    <t>Bush meadow behind kiosk</t>
  </si>
  <si>
    <t>Triennial mowing</t>
  </si>
  <si>
    <t>Trailhead/parking area</t>
  </si>
  <si>
    <t>Main trails</t>
  </si>
  <si>
    <t>storm removal</t>
  </si>
  <si>
    <t>Updating trailhead kiosk signage</t>
  </si>
  <si>
    <t>Replacing posters in kiosk</t>
  </si>
  <si>
    <t>Mugwort spraying</t>
  </si>
  <si>
    <t xml:space="preserve">Trailhead </t>
  </si>
  <si>
    <t>Main Trails</t>
  </si>
  <si>
    <t>Mowing and string trimming</t>
  </si>
  <si>
    <t xml:space="preserve">Signage </t>
  </si>
  <si>
    <t>Dogs must be on leash</t>
  </si>
  <si>
    <t>Main trail</t>
  </si>
  <si>
    <t>Gate signage</t>
  </si>
  <si>
    <t>No hunting, no parking</t>
  </si>
  <si>
    <t>Phragmites</t>
  </si>
  <si>
    <t>plover monitoring</t>
  </si>
  <si>
    <t xml:space="preserve">Mowing </t>
  </si>
  <si>
    <t>Open space</t>
  </si>
  <si>
    <t>Parking Lot</t>
  </si>
  <si>
    <t>Grading Parking Lot/Potholes</t>
  </si>
  <si>
    <t>Storm Damage</t>
  </si>
  <si>
    <t>Entrance Meadow</t>
  </si>
  <si>
    <t>Brush Mow</t>
  </si>
  <si>
    <t>Updating Kiosk</t>
  </si>
  <si>
    <t>Posters</t>
  </si>
  <si>
    <t>Stonedust Pathways</t>
  </si>
  <si>
    <t>Patching and new material</t>
  </si>
  <si>
    <t>Children's Elements</t>
  </si>
  <si>
    <t>Refuse Removal</t>
  </si>
  <si>
    <t>Tool Org</t>
  </si>
  <si>
    <t>Snow Removal</t>
  </si>
  <si>
    <t>Litter Removal and Safety</t>
  </si>
  <si>
    <t>System Maintenance Contracts</t>
  </si>
  <si>
    <t>Managing Invasives</t>
  </si>
  <si>
    <t>Signage</t>
  </si>
  <si>
    <t>Psoters and Updates</t>
  </si>
  <si>
    <t>Dunes and Wildlife</t>
  </si>
  <si>
    <t>TrailHead</t>
  </si>
  <si>
    <t>Kiosk and Dune Trail</t>
  </si>
  <si>
    <t>Trail from Road</t>
  </si>
  <si>
    <t>Shrubland Creep Removal</t>
  </si>
  <si>
    <t>Phrag Contract</t>
  </si>
  <si>
    <t>Replace Signs</t>
  </si>
  <si>
    <t>Main Trail</t>
  </si>
  <si>
    <t>Trails</t>
  </si>
  <si>
    <t>Cutting Back Woody and Shrub Creep</t>
  </si>
  <si>
    <t>Other Volunteers</t>
  </si>
  <si>
    <t>Staff (O&amp;S Staff - 1,500 hrs; ED - 200 hrs)</t>
  </si>
  <si>
    <t>Outdoor Classrooms</t>
  </si>
  <si>
    <t>Maintenance</t>
  </si>
  <si>
    <t>Building and Structural Maintenance</t>
  </si>
  <si>
    <t>Stonewalls</t>
  </si>
  <si>
    <t>Repairs</t>
  </si>
  <si>
    <t>Gates</t>
  </si>
  <si>
    <t>Repairs and Maintenance</t>
  </si>
  <si>
    <t>Window Maintenance</t>
  </si>
  <si>
    <t>Exterior Cleaning</t>
  </si>
  <si>
    <t>Drainage Maintenance and Repair</t>
  </si>
  <si>
    <t>Total Available Stewardship Hours</t>
  </si>
  <si>
    <t>Meadow Bird Boxes</t>
  </si>
  <si>
    <t>Cleaning</t>
  </si>
  <si>
    <t>Dune and Beach</t>
  </si>
  <si>
    <t>Dune Trailhead</t>
  </si>
  <si>
    <t>Osprey Nest</t>
  </si>
  <si>
    <t>All Trails</t>
  </si>
  <si>
    <t>General Trail Blazing</t>
  </si>
  <si>
    <t>Interns (2 @ 35 hrs, 10 wks)</t>
  </si>
  <si>
    <t>Routine Hours Needed (Destination Properties)</t>
  </si>
  <si>
    <t>Routine Hours Needed (Other Fee-Owned)</t>
  </si>
  <si>
    <t>HWCA</t>
  </si>
  <si>
    <t>BCA</t>
  </si>
  <si>
    <t>MPCA</t>
  </si>
  <si>
    <t>FPCA</t>
  </si>
  <si>
    <t>CCA</t>
  </si>
  <si>
    <t>NCA</t>
  </si>
  <si>
    <t>HHCA</t>
  </si>
  <si>
    <t>DBCA</t>
  </si>
  <si>
    <t>WWCP</t>
  </si>
  <si>
    <t>OHWR</t>
  </si>
  <si>
    <t>RPWS</t>
  </si>
  <si>
    <t>Fee-Owned OTHER</t>
  </si>
  <si>
    <t>Westport Woods Conservation Park</t>
  </si>
  <si>
    <t>Herb Hadfield Conservation Area</t>
  </si>
  <si>
    <t>CR/APR Management Hours Needed</t>
  </si>
  <si>
    <t>Boardwalk/Bridge repair</t>
  </si>
  <si>
    <t>Brush Mow Meadows</t>
  </si>
  <si>
    <t xml:space="preserve">Trails and Crossings </t>
  </si>
  <si>
    <t xml:space="preserve">Pruning and Removal </t>
  </si>
  <si>
    <t xml:space="preserve">Overseeing Clem D. </t>
  </si>
  <si>
    <t>Blade Sharpening</t>
  </si>
  <si>
    <t>Greasing</t>
  </si>
  <si>
    <t>Event Management Support</t>
  </si>
  <si>
    <t xml:space="preserve"> </t>
  </si>
  <si>
    <t>Upper Meadow  trails</t>
  </si>
  <si>
    <t>Trail Blazing- Signs</t>
  </si>
  <si>
    <t>Boardwalk repair &amp; Bridge</t>
  </si>
  <si>
    <t xml:space="preserve">Lower Meadow </t>
  </si>
  <si>
    <t>Entrance Trail</t>
  </si>
  <si>
    <t>Upper Meadow</t>
  </si>
  <si>
    <t>Edge Removal</t>
  </si>
  <si>
    <t>Maintenance of elements</t>
  </si>
  <si>
    <t>Property</t>
  </si>
  <si>
    <t>Gutter Maintenance</t>
  </si>
  <si>
    <t>Christmas decorations &amp; Removal</t>
  </si>
  <si>
    <t>Allee, Kibry House &amp; Parking Area</t>
  </si>
  <si>
    <t>Mowing the front lawn, formal park area, Allee, and parking area buffer</t>
  </si>
  <si>
    <t>Children's Garden</t>
  </si>
  <si>
    <t>pruning + protection</t>
  </si>
  <si>
    <t>Tree allees &amp; Frontage</t>
  </si>
  <si>
    <t>Signs &amp; Kiosk</t>
  </si>
  <si>
    <t>Posters/Cleaning</t>
  </si>
  <si>
    <t>Weeding + Leaf Blowing</t>
  </si>
  <si>
    <t>Removing invasives</t>
  </si>
  <si>
    <t>Property Totals</t>
  </si>
  <si>
    <t>Tuesday Trail Team (Avg. 12 vols., 46 wks, 3 hrs)</t>
  </si>
  <si>
    <t xml:space="preserve">Capacity Breakdown </t>
  </si>
  <si>
    <t xml:space="preserve">Total Hours </t>
  </si>
  <si>
    <t>Special Projects (annual)</t>
  </si>
  <si>
    <t>Deferred Project List</t>
  </si>
  <si>
    <t>WLCT property</t>
  </si>
  <si>
    <t>Property Element</t>
  </si>
  <si>
    <t>Deferred Maintenance Task Description</t>
  </si>
  <si>
    <t>External Cost</t>
  </si>
  <si>
    <t>Internal
 Cost</t>
  </si>
  <si>
    <t>Staff Hours for Internal</t>
  </si>
  <si>
    <t>Priority Avg.</t>
  </si>
  <si>
    <t>Brookside Conservation Area</t>
  </si>
  <si>
    <t>Entry and Parking</t>
  </si>
  <si>
    <t>Remove the iron I-beams used to chain off the parking area</t>
  </si>
  <si>
    <r>
      <rPr>
        <b/>
        <sz val="14"/>
        <color indexed="8"/>
        <rFont val="Calibri"/>
        <family val="2"/>
      </rPr>
      <t>Priority Ranking</t>
    </r>
    <r>
      <rPr>
        <sz val="14"/>
        <color indexed="8"/>
        <rFont val="Calibri"/>
        <family val="2"/>
      </rPr>
      <t xml:space="preserve">
3 - High: High Safety, High Visitor Experience
2 - Moderate:  Moderate Safety, Moderate Visitor Experience, Habitat Value
1 - Low: Low Safety, Low Visitor Experience, Low Habitat</t>
    </r>
  </si>
  <si>
    <t xml:space="preserve">Remove the abandoned asphalt apron connected to American Legion Highway east of the parking area entrance. </t>
  </si>
  <si>
    <t>Move the granite block from the abandoned asphalt apron with heavy machinery</t>
  </si>
  <si>
    <t xml:space="preserve">Improve the stone wall surrounding the parking lot. </t>
  </si>
  <si>
    <t>Block motorized vehicles from driving into the property through the parking lot towards the trailhead kiosk</t>
  </si>
  <si>
    <t>Dunhams Brook Conservation Area</t>
  </si>
  <si>
    <t>Trail System</t>
  </si>
  <si>
    <t xml:space="preserve">Continue to improve the trail from the logging area. </t>
  </si>
  <si>
    <t>Access</t>
  </si>
  <si>
    <t xml:space="preserve">Remove the tailings from the wetland crossing on the main skid road next to Edgecomb Farm. </t>
  </si>
  <si>
    <t>Small Meadow</t>
  </si>
  <si>
    <t>Work to suppress invasive Ailanthus “Trees of Heaven” along southern and eastern boundary of the meadow area beyond the kiosk</t>
  </si>
  <si>
    <t>Remove Large boulders and left over road development material from trailhead entry</t>
  </si>
  <si>
    <t xml:space="preserve">Widen the trail near and beyond Dunham’s Brook by clearing brush growth and suppress invasive Phragmites along both sides of the trail. </t>
  </si>
  <si>
    <t xml:space="preserve">Remove the dilapidated hunting stands. </t>
  </si>
  <si>
    <t xml:space="preserve">Improve the existing pressure-treated stairway by adding an additional bottom step. </t>
  </si>
  <si>
    <t>Headwaters Conservation Area</t>
  </si>
  <si>
    <t>Improve the trail crossing of Cahoon’s Lane</t>
  </si>
  <si>
    <t>Angeline Habitat</t>
  </si>
  <si>
    <t>Continue work to eradicate invasive plants in the meadow and in the wetland along Angeline Brook</t>
  </si>
  <si>
    <t>Forest Habitat</t>
  </si>
  <si>
    <t>Minor foresty management along southern trail to meadow</t>
  </si>
  <si>
    <t>Improve Parking areas</t>
  </si>
  <si>
    <t>Mill Pond Conservation Area</t>
  </si>
  <si>
    <t>Redo the curb cut at the parking area</t>
  </si>
  <si>
    <t>Orchard and Garden</t>
  </si>
  <si>
    <t>Recruit community volunteers specifically to assist with managing the orchard and garden areas during the summer months</t>
  </si>
  <si>
    <t>Noquochoke Conservation Area</t>
  </si>
  <si>
    <t>Runoff from the parking lot needs to be directed away from the trailhead and into a drywell behind the lot</t>
  </si>
  <si>
    <t>Some of the wooden trail boardwalks are inadequate and in need of updating</t>
  </si>
  <si>
    <t>Employ a better technique to manage weeds on the carriage road during the summer months</t>
  </si>
  <si>
    <t>Remove the light posts</t>
  </si>
  <si>
    <t>Capital Project List</t>
  </si>
  <si>
    <t>Internal Cost</t>
  </si>
  <si>
    <t xml:space="preserve">Evaluate the removal of the large pine trees in decline screening the open space on the property from American Legion Highway. </t>
  </si>
  <si>
    <t>Scrub and Shrub design for meadow; reseed and plant approximately 50 native shrubs</t>
  </si>
  <si>
    <t xml:space="preserve">Engineer and build an accessible trail from the parking area to an area along Bread and Cheese Brook. </t>
  </si>
  <si>
    <t>Clear the stone wall between the blue trail and the corn field</t>
  </si>
  <si>
    <t>Large Meadow</t>
  </si>
  <si>
    <t>Cornfield Conversion</t>
  </si>
  <si>
    <t>Consider highlighting property features with signage</t>
  </si>
  <si>
    <t>Assess the parking area and expand, if necessary</t>
  </si>
  <si>
    <t>Delineate the northern property boundary line in the meadow area beyond the kiosk (Treeplanting and/or fencing)</t>
  </si>
  <si>
    <t>Assess the limitations and functionality of the small parking area; planning exercise for better access long term</t>
  </si>
  <si>
    <t>Consider a salvage cutting or speak with a forester about a management plan</t>
  </si>
  <si>
    <t>Consider the ramifications of expanded parking and trails to provide access to areas along Bread and Cheese Brook</t>
  </si>
  <si>
    <t>Address the soil erosion caused by neighboring solar farm</t>
  </si>
  <si>
    <t>Replace the existing unanchored and narrow platforms with a bridges over the two southern trail crossings of Angeline Brook</t>
  </si>
  <si>
    <t>Upgrade areas of trails that are rocky and prone to becoming muddy with more bog bridging</t>
  </si>
  <si>
    <t xml:space="preserve">Work with a forester to address long-term forest management. </t>
  </si>
  <si>
    <t>Consider highlighting some property features with signage</t>
  </si>
  <si>
    <t>Plan the development of trails for new lands acquisitions</t>
  </si>
  <si>
    <t>Improve the stone dust trail through orchard as it requires frequent weeding</t>
  </si>
  <si>
    <t xml:space="preserve">Consider construction of water bars along portions of hillside trail to control erosion causing exposed tree roots. </t>
  </si>
  <si>
    <t xml:space="preserve">Add additional vegetable or garden beds. </t>
  </si>
  <si>
    <t>Improve signage for the management of social trails</t>
  </si>
  <si>
    <t xml:space="preserve">The parking area needs to be deeper. There is room to expand by 5 to 10 feet allowing cars to turn around rather than backing into road. </t>
  </si>
  <si>
    <t>Meadow and Open Space</t>
  </si>
  <si>
    <t xml:space="preserve">Expand the meadow area. </t>
  </si>
  <si>
    <t xml:space="preserve">Coordinate trails with Little Compton Open Agricultural Conservancy Trust. </t>
  </si>
  <si>
    <t xml:space="preserve">Demo the old volleyball court. </t>
  </si>
  <si>
    <t>Create better kiosk signage</t>
  </si>
  <si>
    <t>Buildings</t>
  </si>
  <si>
    <t>Install a ventilation system to prevent mold in the pump house</t>
  </si>
  <si>
    <t>Build out new mechanical in the workshop</t>
  </si>
  <si>
    <t>Removal of gymnasium</t>
  </si>
  <si>
    <t>Finish stone wall work</t>
  </si>
  <si>
    <t>Phase 2 of Childrens Garden through woods</t>
  </si>
  <si>
    <t>Gymnasium Footprint</t>
  </si>
  <si>
    <t>Create Stewardship Center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</si>
</sst>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[$-409]h:mm:ss\ AM/PM"/>
  </numFmts>
  <fonts count="62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sz val="10"/>
      <color indexed="9"/>
      <name val="Times New Roman Bold"/>
      <family val="0"/>
    </font>
    <font>
      <b/>
      <sz val="10"/>
      <color indexed="9"/>
      <name val="Helvetica Neue"/>
      <family val="0"/>
    </font>
    <font>
      <sz val="8"/>
      <color indexed="9"/>
      <name val="Lucida Grande"/>
      <family val="0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Lucida Grande"/>
      <family val="0"/>
    </font>
    <font>
      <sz val="14"/>
      <color indexed="9"/>
      <name val="Lucida Grande"/>
      <family val="0"/>
    </font>
    <font>
      <b/>
      <sz val="11"/>
      <color indexed="8"/>
      <name val="Helvetica Neue"/>
      <family val="0"/>
    </font>
    <font>
      <i/>
      <sz val="11"/>
      <color indexed="9"/>
      <name val="Arial"/>
      <family val="2"/>
    </font>
    <font>
      <b/>
      <sz val="14"/>
      <color indexed="8"/>
      <name val="Helvetica Neue"/>
      <family val="0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8"/>
      <name val="Helvetica Neue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Helvetica Neue"/>
      <family val="0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>
        <color indexed="9"/>
      </left>
      <right>
        <color indexed="9"/>
      </right>
      <top style="medium">
        <color indexed="11"/>
      </top>
      <bottom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9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theme="0" tint="-0.3499799966812134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theme="0" tint="-0.3499799966812134"/>
      </left>
      <right>
        <color indexed="63"/>
      </right>
      <top style="thin">
        <color indexed="12"/>
      </top>
      <bottom style="thin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9"/>
      </left>
      <right>
        <color indexed="63"/>
      </right>
      <top style="medium">
        <color indexed="11"/>
      </top>
      <bottom style="thin">
        <color indexed="12"/>
      </bottom>
    </border>
    <border>
      <left>
        <color indexed="9"/>
      </left>
      <right style="thin">
        <color indexed="12"/>
      </right>
      <top style="medium">
        <color indexed="11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1"/>
      </top>
      <bottom style="thin">
        <color indexed="12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2" fontId="5" fillId="33" borderId="11" xfId="0" applyNumberFormat="1" applyFont="1" applyFill="1" applyBorder="1" applyAlignment="1">
      <alignment vertical="center" wrapText="1"/>
    </xf>
    <xf numFmtId="2" fontId="5" fillId="33" borderId="12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2" fontId="6" fillId="16" borderId="0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2" fontId="7" fillId="33" borderId="11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3" xfId="0" applyNumberFormat="1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wrapText="1"/>
    </xf>
    <xf numFmtId="0" fontId="8" fillId="4" borderId="14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left" wrapText="1"/>
    </xf>
    <xf numFmtId="0" fontId="7" fillId="0" borderId="15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7" fillId="36" borderId="16" xfId="0" applyNumberFormat="1" applyFont="1" applyFill="1" applyBorder="1" applyAlignment="1">
      <alignment/>
    </xf>
    <xf numFmtId="2" fontId="8" fillId="35" borderId="17" xfId="0" applyNumberFormat="1" applyFont="1" applyFill="1" applyBorder="1" applyAlignment="1">
      <alignment horizontal="center" wrapText="1"/>
    </xf>
    <xf numFmtId="0" fontId="8" fillId="35" borderId="17" xfId="0" applyNumberFormat="1" applyFont="1" applyFill="1" applyBorder="1" applyAlignment="1">
      <alignment horizontal="left" wrapText="1"/>
    </xf>
    <xf numFmtId="2" fontId="8" fillId="4" borderId="0" xfId="0" applyNumberFormat="1" applyFont="1" applyFill="1" applyBorder="1" applyAlignment="1">
      <alignment horizontal="center" wrapText="1"/>
    </xf>
    <xf numFmtId="0" fontId="8" fillId="4" borderId="0" xfId="0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2" fontId="7" fillId="35" borderId="18" xfId="0" applyNumberFormat="1" applyFont="1" applyFill="1" applyBorder="1" applyAlignment="1">
      <alignment horizontal="center" wrapText="1"/>
    </xf>
    <xf numFmtId="0" fontId="7" fillId="35" borderId="19" xfId="0" applyNumberFormat="1" applyFont="1" applyFill="1" applyBorder="1" applyAlignment="1">
      <alignment horizontal="left" wrapText="1"/>
    </xf>
    <xf numFmtId="2" fontId="7" fillId="35" borderId="17" xfId="0" applyNumberFormat="1" applyFont="1" applyFill="1" applyBorder="1" applyAlignment="1">
      <alignment horizontal="center" wrapText="1"/>
    </xf>
    <xf numFmtId="0" fontId="7" fillId="35" borderId="17" xfId="0" applyNumberFormat="1" applyFont="1" applyFill="1" applyBorder="1" applyAlignment="1">
      <alignment horizontal="left" wrapText="1"/>
    </xf>
    <xf numFmtId="0" fontId="7" fillId="35" borderId="20" xfId="0" applyNumberFormat="1" applyFont="1" applyFill="1" applyBorder="1" applyAlignment="1">
      <alignment horizontal="left" wrapText="1"/>
    </xf>
    <xf numFmtId="2" fontId="7" fillId="35" borderId="21" xfId="0" applyNumberFormat="1" applyFont="1" applyFill="1" applyBorder="1" applyAlignment="1">
      <alignment horizontal="center" wrapText="1"/>
    </xf>
    <xf numFmtId="2" fontId="7" fillId="35" borderId="22" xfId="0" applyNumberFormat="1" applyFont="1" applyFill="1" applyBorder="1" applyAlignment="1">
      <alignment horizontal="center" wrapText="1"/>
    </xf>
    <xf numFmtId="0" fontId="7" fillId="35" borderId="22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2" fontId="0" fillId="34" borderId="0" xfId="0" applyNumberFormat="1" applyFill="1" applyBorder="1" applyAlignment="1">
      <alignment horizontal="center"/>
    </xf>
    <xf numFmtId="0" fontId="11" fillId="16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16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37" borderId="23" xfId="0" applyFill="1" applyBorder="1" applyAlignment="1">
      <alignment/>
    </xf>
    <xf numFmtId="0" fontId="11" fillId="34" borderId="24" xfId="0" applyFont="1" applyFill="1" applyBorder="1" applyAlignment="1">
      <alignment horizontal="center" wrapText="1"/>
    </xf>
    <xf numFmtId="0" fontId="0" fillId="37" borderId="23" xfId="0" applyFont="1" applyFill="1" applyBorder="1" applyAlignment="1">
      <alignment/>
    </xf>
    <xf numFmtId="2" fontId="0" fillId="34" borderId="24" xfId="0" applyNumberFormat="1" applyFill="1" applyBorder="1" applyAlignment="1">
      <alignment horizontal="center" wrapText="1"/>
    </xf>
    <xf numFmtId="2" fontId="12" fillId="37" borderId="23" xfId="0" applyNumberFormat="1" applyFont="1" applyFill="1" applyBorder="1" applyAlignment="1">
      <alignment wrapText="1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2" fontId="6" fillId="37" borderId="23" xfId="0" applyNumberFormat="1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8" borderId="16" xfId="0" applyFill="1" applyBorder="1" applyAlignment="1">
      <alignment/>
    </xf>
    <xf numFmtId="0" fontId="0" fillId="34" borderId="16" xfId="0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2" fontId="11" fillId="0" borderId="16" xfId="0" applyNumberFormat="1" applyFont="1" applyFill="1" applyBorder="1" applyAlignment="1">
      <alignment wrapText="1"/>
    </xf>
    <xf numFmtId="0" fontId="11" fillId="16" borderId="16" xfId="0" applyFont="1" applyFill="1" applyBorder="1" applyAlignment="1">
      <alignment/>
    </xf>
    <xf numFmtId="0" fontId="0" fillId="0" borderId="16" xfId="0" applyBorder="1" applyAlignment="1">
      <alignment/>
    </xf>
    <xf numFmtId="0" fontId="11" fillId="0" borderId="16" xfId="0" applyFont="1" applyBorder="1" applyAlignment="1">
      <alignment/>
    </xf>
    <xf numFmtId="2" fontId="11" fillId="0" borderId="16" xfId="0" applyNumberFormat="1" applyFont="1" applyBorder="1" applyAlignment="1">
      <alignment/>
    </xf>
    <xf numFmtId="2" fontId="8" fillId="35" borderId="18" xfId="0" applyNumberFormat="1" applyFont="1" applyFill="1" applyBorder="1" applyAlignment="1">
      <alignment horizontal="center" wrapText="1"/>
    </xf>
    <xf numFmtId="0" fontId="8" fillId="35" borderId="19" xfId="0" applyNumberFormat="1" applyFont="1" applyFill="1" applyBorder="1" applyAlignment="1">
      <alignment horizontal="left" wrapText="1"/>
    </xf>
    <xf numFmtId="0" fontId="8" fillId="35" borderId="20" xfId="0" applyNumberFormat="1" applyFont="1" applyFill="1" applyBorder="1" applyAlignment="1">
      <alignment horizontal="left" wrapText="1"/>
    </xf>
    <xf numFmtId="2" fontId="8" fillId="35" borderId="21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/>
    </xf>
    <xf numFmtId="2" fontId="7" fillId="39" borderId="22" xfId="0" applyNumberFormat="1" applyFont="1" applyFill="1" applyBorder="1" applyAlignment="1">
      <alignment horizontal="center" wrapText="1"/>
    </xf>
    <xf numFmtId="2" fontId="7" fillId="35" borderId="28" xfId="0" applyNumberFormat="1" applyFont="1" applyFill="1" applyBorder="1" applyAlignment="1">
      <alignment horizontal="center" wrapText="1"/>
    </xf>
    <xf numFmtId="0" fontId="7" fillId="35" borderId="28" xfId="0" applyNumberFormat="1" applyFont="1" applyFill="1" applyBorder="1" applyAlignment="1">
      <alignment horizontal="left" wrapText="1"/>
    </xf>
    <xf numFmtId="2" fontId="7" fillId="35" borderId="20" xfId="0" applyNumberFormat="1" applyFont="1" applyFill="1" applyBorder="1" applyAlignment="1">
      <alignment horizontal="center" wrapText="1"/>
    </xf>
    <xf numFmtId="0" fontId="7" fillId="35" borderId="29" xfId="0" applyNumberFormat="1" applyFont="1" applyFill="1" applyBorder="1" applyAlignment="1">
      <alignment horizontal="left" wrapText="1"/>
    </xf>
    <xf numFmtId="0" fontId="7" fillId="35" borderId="30" xfId="0" applyNumberFormat="1" applyFont="1" applyFill="1" applyBorder="1" applyAlignment="1">
      <alignment horizontal="left" wrapText="1"/>
    </xf>
    <xf numFmtId="0" fontId="13" fillId="38" borderId="16" xfId="0" applyFont="1" applyFill="1" applyBorder="1" applyAlignment="1">
      <alignment horizontal="center"/>
    </xf>
    <xf numFmtId="0" fontId="57" fillId="16" borderId="31" xfId="0" applyFont="1" applyFill="1" applyBorder="1" applyAlignment="1">
      <alignment horizontal="center"/>
    </xf>
    <xf numFmtId="0" fontId="57" fillId="16" borderId="32" xfId="0" applyFont="1" applyFill="1" applyBorder="1" applyAlignment="1">
      <alignment horizontal="center"/>
    </xf>
    <xf numFmtId="0" fontId="57" fillId="16" borderId="33" xfId="0" applyFont="1" applyFill="1" applyBorder="1" applyAlignment="1">
      <alignment horizontal="center"/>
    </xf>
    <xf numFmtId="0" fontId="57" fillId="16" borderId="23" xfId="0" applyFont="1" applyFill="1" applyBorder="1" applyAlignment="1">
      <alignment horizontal="center"/>
    </xf>
    <xf numFmtId="0" fontId="57" fillId="16" borderId="0" xfId="0" applyFont="1" applyFill="1" applyBorder="1" applyAlignment="1">
      <alignment horizontal="center"/>
    </xf>
    <xf numFmtId="0" fontId="57" fillId="16" borderId="24" xfId="0" applyFont="1" applyFill="1" applyBorder="1" applyAlignment="1">
      <alignment horizontal="center"/>
    </xf>
    <xf numFmtId="2" fontId="8" fillId="4" borderId="22" xfId="0" applyNumberFormat="1" applyFont="1" applyFill="1" applyBorder="1" applyAlignment="1">
      <alignment horizontal="center" wrapText="1"/>
    </xf>
    <xf numFmtId="2" fontId="8" fillId="4" borderId="34" xfId="0" applyNumberFormat="1" applyFont="1" applyFill="1" applyBorder="1" applyAlignment="1">
      <alignment horizontal="center" wrapText="1"/>
    </xf>
    <xf numFmtId="2" fontId="8" fillId="4" borderId="35" xfId="0" applyNumberFormat="1" applyFont="1" applyFill="1" applyBorder="1" applyAlignment="1">
      <alignment horizontal="center" wrapText="1"/>
    </xf>
    <xf numFmtId="0" fontId="9" fillId="0" borderId="36" xfId="0" applyNumberFormat="1" applyFont="1" applyBorder="1" applyAlignment="1">
      <alignment horizontal="center"/>
    </xf>
    <xf numFmtId="2" fontId="8" fillId="4" borderId="37" xfId="0" applyNumberFormat="1" applyFont="1" applyFill="1" applyBorder="1" applyAlignment="1">
      <alignment horizontal="center" wrapText="1"/>
    </xf>
    <xf numFmtId="2" fontId="8" fillId="4" borderId="20" xfId="0" applyNumberFormat="1" applyFont="1" applyFill="1" applyBorder="1" applyAlignment="1">
      <alignment horizontal="center" wrapText="1"/>
    </xf>
    <xf numFmtId="0" fontId="58" fillId="19" borderId="16" xfId="0" applyFont="1" applyFill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0" xfId="0" applyFont="1" applyAlignment="1">
      <alignment wrapText="1"/>
    </xf>
    <xf numFmtId="0" fontId="60" fillId="38" borderId="0" xfId="0" applyFont="1" applyFill="1" applyAlignment="1">
      <alignment wrapText="1"/>
    </xf>
    <xf numFmtId="6" fontId="60" fillId="38" borderId="0" xfId="0" applyNumberFormat="1" applyFont="1" applyFill="1" applyAlignment="1">
      <alignment wrapText="1"/>
    </xf>
    <xf numFmtId="0" fontId="60" fillId="38" borderId="38" xfId="0" applyFont="1" applyFill="1" applyBorder="1" applyAlignment="1">
      <alignment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0" fillId="0" borderId="0" xfId="0" applyFont="1" applyAlignment="1">
      <alignment wrapText="1"/>
    </xf>
    <xf numFmtId="6" fontId="60" fillId="0" borderId="0" xfId="0" applyNumberFormat="1" applyFont="1" applyAlignment="1">
      <alignment wrapText="1"/>
    </xf>
    <xf numFmtId="0" fontId="60" fillId="0" borderId="16" xfId="0" applyFont="1" applyBorder="1" applyAlignment="1">
      <alignment wrapText="1"/>
    </xf>
    <xf numFmtId="0" fontId="61" fillId="0" borderId="4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0" fillId="38" borderId="16" xfId="0" applyFont="1" applyFill="1" applyBorder="1" applyAlignment="1">
      <alignment wrapText="1"/>
    </xf>
    <xf numFmtId="0" fontId="60" fillId="40" borderId="0" xfId="0" applyFont="1" applyFill="1" applyAlignment="1">
      <alignment wrapText="1"/>
    </xf>
    <xf numFmtId="6" fontId="60" fillId="40" borderId="0" xfId="0" applyNumberFormat="1" applyFont="1" applyFill="1" applyAlignment="1">
      <alignment wrapText="1"/>
    </xf>
    <xf numFmtId="0" fontId="60" fillId="40" borderId="16" xfId="0" applyFont="1" applyFill="1" applyBorder="1" applyAlignment="1">
      <alignment wrapText="1"/>
    </xf>
    <xf numFmtId="0" fontId="60" fillId="40" borderId="0" xfId="0" applyFont="1" applyFill="1" applyAlignment="1">
      <alignment horizontal="center" wrapText="1"/>
    </xf>
    <xf numFmtId="0" fontId="60" fillId="40" borderId="47" xfId="0" applyFont="1" applyFill="1" applyBorder="1" applyAlignment="1">
      <alignment horizontal="center" wrapText="1"/>
    </xf>
    <xf numFmtId="0" fontId="0" fillId="40" borderId="0" xfId="0" applyFill="1" applyAlignment="1">
      <alignment wrapText="1"/>
    </xf>
    <xf numFmtId="6" fontId="0" fillId="0" borderId="0" xfId="0" applyNumberFormat="1" applyAlignment="1">
      <alignment wrapText="1"/>
    </xf>
    <xf numFmtId="0" fontId="58" fillId="19" borderId="0" xfId="0" applyFont="1" applyFill="1" applyAlignment="1">
      <alignment horizontal="center"/>
    </xf>
    <xf numFmtId="0" fontId="59" fillId="0" borderId="48" xfId="0" applyFont="1" applyBorder="1" applyAlignment="1">
      <alignment horizontal="center" wrapText="1"/>
    </xf>
    <xf numFmtId="0" fontId="59" fillId="0" borderId="49" xfId="0" applyFont="1" applyBorder="1" applyAlignment="1">
      <alignment wrapText="1"/>
    </xf>
    <xf numFmtId="0" fontId="60" fillId="0" borderId="50" xfId="0" applyFont="1" applyBorder="1" applyAlignment="1">
      <alignment wrapText="1"/>
    </xf>
    <xf numFmtId="6" fontId="60" fillId="0" borderId="50" xfId="0" applyNumberFormat="1" applyFont="1" applyBorder="1" applyAlignment="1">
      <alignment wrapText="1"/>
    </xf>
    <xf numFmtId="0" fontId="60" fillId="0" borderId="51" xfId="0" applyFont="1" applyBorder="1" applyAlignment="1">
      <alignment wrapText="1"/>
    </xf>
    <xf numFmtId="0" fontId="60" fillId="40" borderId="51" xfId="0" applyFont="1" applyFill="1" applyBorder="1" applyAlignment="1">
      <alignment horizontal="center" wrapText="1"/>
    </xf>
    <xf numFmtId="0" fontId="59" fillId="0" borderId="51" xfId="0" applyFont="1" applyBorder="1" applyAlignment="1">
      <alignment wrapText="1"/>
    </xf>
    <xf numFmtId="0" fontId="60" fillId="0" borderId="51" xfId="0" applyFont="1" applyBorder="1" applyAlignment="1">
      <alignment/>
    </xf>
    <xf numFmtId="0" fontId="60" fillId="38" borderId="0" xfId="0" applyFont="1" applyFill="1" applyAlignment="1">
      <alignment/>
    </xf>
    <xf numFmtId="6" fontId="60" fillId="38" borderId="0" xfId="0" applyNumberFormat="1" applyFont="1" applyFill="1" applyAlignment="1">
      <alignment/>
    </xf>
    <xf numFmtId="0" fontId="60" fillId="38" borderId="16" xfId="0" applyFont="1" applyFill="1" applyBorder="1" applyAlignment="1">
      <alignment/>
    </xf>
    <xf numFmtId="0" fontId="60" fillId="0" borderId="0" xfId="0" applyFont="1" applyAlignment="1">
      <alignment/>
    </xf>
    <xf numFmtId="0" fontId="60" fillId="38" borderId="15" xfId="0" applyFont="1" applyFill="1" applyBorder="1" applyAlignment="1">
      <alignment/>
    </xf>
    <xf numFmtId="0" fontId="0" fillId="40" borderId="0" xfId="0" applyFill="1" applyAlignment="1">
      <alignment/>
    </xf>
    <xf numFmtId="6" fontId="0" fillId="0" borderId="0" xfId="0" applyNumberFormat="1" applyAlignment="1">
      <alignment/>
    </xf>
    <xf numFmtId="0" fontId="60" fillId="38" borderId="0" xfId="0" applyFont="1" applyFill="1" applyBorder="1" applyAlignment="1">
      <alignment/>
    </xf>
    <xf numFmtId="0" fontId="60" fillId="0" borderId="0" xfId="0" applyFont="1" applyFill="1" applyAlignment="1">
      <alignment/>
    </xf>
    <xf numFmtId="6" fontId="6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B3B3B3"/>
      <rgbColor rgb="00CDCDCD"/>
      <rgbColor rgb="00C0C0C0"/>
      <rgbColor rgb="00EAF1DD"/>
      <rgbColor rgb="00E6E6E6"/>
      <rgbColor rgb="00FFFFFF"/>
      <rgbColor rgb="00C0EDFE"/>
      <rgbColor rgb="00D9EAC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41.19921875" style="0" bestFit="1" customWidth="1"/>
    <col min="2" max="2" width="13.5" style="0" customWidth="1"/>
    <col min="3" max="3" width="11.8984375" style="0" customWidth="1"/>
    <col min="4" max="4" width="14.59765625" style="0" customWidth="1"/>
    <col min="5" max="6" width="13.8984375" style="0" customWidth="1"/>
    <col min="7" max="7" width="10.3984375" style="0" customWidth="1"/>
  </cols>
  <sheetData>
    <row r="1" spans="1:7" ht="18">
      <c r="A1" s="58"/>
      <c r="B1" s="78" t="s">
        <v>243</v>
      </c>
      <c r="C1" s="78"/>
      <c r="D1" s="78"/>
      <c r="E1" s="78"/>
      <c r="F1" s="78"/>
      <c r="G1" s="78"/>
    </row>
    <row r="2" spans="1:7" s="13" customFormat="1" ht="60">
      <c r="A2" s="59"/>
      <c r="B2" s="60" t="s">
        <v>186</v>
      </c>
      <c r="C2" s="60" t="s">
        <v>244</v>
      </c>
      <c r="D2" s="60" t="s">
        <v>195</v>
      </c>
      <c r="E2" s="60" t="s">
        <v>196</v>
      </c>
      <c r="F2" s="60" t="s">
        <v>211</v>
      </c>
      <c r="G2" s="60" t="s">
        <v>245</v>
      </c>
    </row>
    <row r="3" spans="1:7" s="13" customFormat="1" ht="15">
      <c r="A3" s="59"/>
      <c r="B3" s="61">
        <f>SUM(B4:B7)</f>
        <v>4156</v>
      </c>
      <c r="C3" s="62">
        <f>SUM(F3,E3,D3,G3)</f>
        <v>2662.75</v>
      </c>
      <c r="D3" s="62">
        <f>SUM('WLCT Overall'!B16)</f>
        <v>2430.75</v>
      </c>
      <c r="E3" s="62">
        <f>SUM('WLCT Overall'!P4)</f>
        <v>104</v>
      </c>
      <c r="F3" s="61">
        <f>SUM(F4:F7)</f>
        <v>128</v>
      </c>
      <c r="G3" s="61"/>
    </row>
    <row r="4" spans="1:7" ht="15">
      <c r="A4" s="63" t="s">
        <v>175</v>
      </c>
      <c r="B4" s="64">
        <v>1700</v>
      </c>
      <c r="C4" s="64">
        <f>SUM(D4,E4,F4)</f>
        <v>1391</v>
      </c>
      <c r="D4" s="64">
        <v>1220</v>
      </c>
      <c r="E4" s="64">
        <v>43</v>
      </c>
      <c r="F4" s="64">
        <v>128</v>
      </c>
      <c r="G4" s="64"/>
    </row>
    <row r="5" spans="1:7" ht="15">
      <c r="A5" s="63" t="s">
        <v>242</v>
      </c>
      <c r="B5" s="64">
        <v>1656</v>
      </c>
      <c r="C5" s="64">
        <f>SUM(D5,E5,F5)</f>
        <v>583.75</v>
      </c>
      <c r="D5" s="64">
        <v>583.75</v>
      </c>
      <c r="E5" s="64">
        <v>0</v>
      </c>
      <c r="F5" s="64">
        <v>0</v>
      </c>
      <c r="G5" s="64"/>
    </row>
    <row r="6" spans="1:7" ht="15">
      <c r="A6" s="63" t="s">
        <v>194</v>
      </c>
      <c r="B6" s="64">
        <v>700</v>
      </c>
      <c r="C6" s="64">
        <f>SUM(D6,E6,F6)</f>
        <v>542</v>
      </c>
      <c r="D6" s="64">
        <v>497</v>
      </c>
      <c r="E6" s="64">
        <v>45</v>
      </c>
      <c r="F6" s="64">
        <v>0</v>
      </c>
      <c r="G6" s="64"/>
    </row>
    <row r="7" spans="1:7" ht="15">
      <c r="A7" s="63" t="s">
        <v>174</v>
      </c>
      <c r="B7" s="64">
        <v>100</v>
      </c>
      <c r="C7" s="64">
        <f>SUM(D7,E7,F7)</f>
        <v>100</v>
      </c>
      <c r="D7" s="64">
        <v>100</v>
      </c>
      <c r="E7" s="64">
        <v>0</v>
      </c>
      <c r="F7" s="64">
        <v>0</v>
      </c>
      <c r="G7" s="64"/>
    </row>
    <row r="8" spans="1:7" ht="15">
      <c r="A8" s="64"/>
      <c r="B8" s="65"/>
      <c r="C8" s="65"/>
      <c r="D8" s="66">
        <f>SUM((D4+D5+D6+D7)-D3)</f>
        <v>-30</v>
      </c>
      <c r="E8" s="65">
        <f>SUM((E4+E5+E6+E7)-E3)</f>
        <v>-16</v>
      </c>
      <c r="F8" s="65"/>
      <c r="G8" s="64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2" sqref="E22"/>
    </sheetView>
  </sheetViews>
  <sheetFormatPr defaultColWidth="10.296875" defaultRowHeight="19.5" customHeight="1"/>
  <cols>
    <col min="1" max="1" width="21.8984375" style="1" customWidth="1"/>
    <col min="2" max="2" width="27" style="1" customWidth="1"/>
    <col min="3" max="3" width="9" style="1" customWidth="1"/>
    <col min="4" max="4" width="10" style="1" customWidth="1"/>
    <col min="5" max="5" width="12.6992187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1" width="8.5" style="1" customWidth="1"/>
    <col min="12" max="12" width="14.3984375" style="1" customWidth="1"/>
    <col min="13" max="13" width="12" style="1" customWidth="1"/>
    <col min="14" max="14" width="13.19921875" style="1" customWidth="1"/>
    <col min="15" max="15" width="13.59765625" style="1" customWidth="1"/>
    <col min="16" max="16384" width="10.19921875" style="1" customWidth="1"/>
  </cols>
  <sheetData>
    <row r="1" spans="1:15" s="2" customFormat="1" ht="39" customHeight="1" thickBot="1">
      <c r="A1" s="14" t="s">
        <v>3</v>
      </c>
      <c r="B1" s="15" t="s">
        <v>0</v>
      </c>
      <c r="C1" s="16" t="s">
        <v>23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  <row r="2" spans="1:15" s="4" customFormat="1" ht="18">
      <c r="A2" s="89" t="s">
        <v>1</v>
      </c>
      <c r="B2" s="87"/>
      <c r="C2" s="18">
        <f>SUM(C3:C4)</f>
        <v>1.75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36">
      <c r="A3" s="29" t="s">
        <v>27</v>
      </c>
      <c r="B3" s="30" t="s">
        <v>30</v>
      </c>
      <c r="C3" s="20">
        <f>SUM(D3:O3)</f>
        <v>1</v>
      </c>
      <c r="D3" s="21"/>
      <c r="E3" s="22"/>
      <c r="F3" s="23">
        <v>0.25</v>
      </c>
      <c r="G3" s="23"/>
      <c r="H3" s="23"/>
      <c r="I3" s="23">
        <v>0.25</v>
      </c>
      <c r="J3" s="23"/>
      <c r="K3" s="23"/>
      <c r="L3" s="23">
        <v>0.25</v>
      </c>
      <c r="M3" s="23"/>
      <c r="N3" s="23"/>
      <c r="O3" s="23">
        <v>0.25</v>
      </c>
    </row>
    <row r="4" spans="1:15" s="2" customFormat="1" ht="18">
      <c r="A4" s="31" t="s">
        <v>28</v>
      </c>
      <c r="B4" s="32" t="s">
        <v>29</v>
      </c>
      <c r="C4" s="20">
        <f>SUM(D4:O4)</f>
        <v>0.75</v>
      </c>
      <c r="D4" s="21"/>
      <c r="E4" s="22"/>
      <c r="F4" s="23">
        <v>0.25</v>
      </c>
      <c r="G4" s="23"/>
      <c r="H4" s="23"/>
      <c r="I4" s="23">
        <v>0.25</v>
      </c>
      <c r="J4" s="23"/>
      <c r="K4" s="23"/>
      <c r="L4" s="23">
        <v>0.25</v>
      </c>
      <c r="M4" s="23"/>
      <c r="N4" s="23"/>
      <c r="O4" s="23"/>
    </row>
    <row r="5" spans="1:15" s="2" customFormat="1" ht="18">
      <c r="A5" s="90" t="s">
        <v>2</v>
      </c>
      <c r="B5" s="85"/>
      <c r="C5" s="26">
        <f>SUM(C6:C7)</f>
        <v>19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2" customFormat="1" ht="36">
      <c r="A6" s="31" t="s">
        <v>32</v>
      </c>
      <c r="B6" s="32" t="s">
        <v>85</v>
      </c>
      <c r="C6" s="20">
        <f>SUM(D6:O6)</f>
        <v>11</v>
      </c>
      <c r="D6" s="22"/>
      <c r="E6" s="22"/>
      <c r="F6" s="22"/>
      <c r="G6" s="22"/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1</v>
      </c>
      <c r="N6" s="22"/>
      <c r="O6" s="22"/>
    </row>
    <row r="7" spans="1:15" s="2" customFormat="1" ht="36">
      <c r="A7" s="31" t="s">
        <v>84</v>
      </c>
      <c r="B7" s="32" t="s">
        <v>86</v>
      </c>
      <c r="C7" s="20">
        <f>SUM(D7:O7)</f>
        <v>8</v>
      </c>
      <c r="D7" s="22"/>
      <c r="E7" s="22"/>
      <c r="F7" s="22"/>
      <c r="G7" s="22"/>
      <c r="H7" s="22">
        <v>1</v>
      </c>
      <c r="I7" s="22">
        <v>2</v>
      </c>
      <c r="J7" s="22">
        <v>2</v>
      </c>
      <c r="K7" s="22">
        <v>2</v>
      </c>
      <c r="L7" s="22">
        <v>1</v>
      </c>
      <c r="M7" s="22"/>
      <c r="N7" s="22"/>
      <c r="O7" s="22"/>
    </row>
    <row r="8" spans="1:15" s="2" customFormat="1" ht="18">
      <c r="A8" s="85" t="s">
        <v>4</v>
      </c>
      <c r="B8" s="85"/>
      <c r="C8" s="26">
        <f>SUM(C9:C13)</f>
        <v>108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" customFormat="1" ht="36">
      <c r="A9" s="29" t="s">
        <v>61</v>
      </c>
      <c r="B9" s="30" t="s">
        <v>88</v>
      </c>
      <c r="C9" s="20">
        <f>SUM(D9:O9)</f>
        <v>70</v>
      </c>
      <c r="D9" s="21"/>
      <c r="E9" s="22"/>
      <c r="F9" s="22"/>
      <c r="G9" s="22"/>
      <c r="H9" s="22"/>
      <c r="I9" s="22">
        <v>20</v>
      </c>
      <c r="J9" s="22">
        <v>20</v>
      </c>
      <c r="K9" s="22">
        <v>20</v>
      </c>
      <c r="L9" s="22">
        <v>10</v>
      </c>
      <c r="M9" s="22"/>
      <c r="N9" s="22"/>
      <c r="O9" s="22"/>
    </row>
    <row r="10" spans="1:15" s="4" customFormat="1" ht="36">
      <c r="A10" s="29" t="s">
        <v>221</v>
      </c>
      <c r="B10" s="30" t="s">
        <v>81</v>
      </c>
      <c r="C10" s="20">
        <f>SUM(D10:O10)</f>
        <v>20</v>
      </c>
      <c r="D10" s="21"/>
      <c r="E10" s="22"/>
      <c r="F10" s="22"/>
      <c r="G10" s="22"/>
      <c r="H10" s="22">
        <v>4</v>
      </c>
      <c r="I10" s="22">
        <v>4</v>
      </c>
      <c r="J10" s="22">
        <v>4</v>
      </c>
      <c r="K10" s="22">
        <v>4</v>
      </c>
      <c r="L10" s="22">
        <v>4</v>
      </c>
      <c r="M10" s="22"/>
      <c r="N10" s="22"/>
      <c r="O10" s="22"/>
    </row>
    <row r="11" spans="1:15" s="2" customFormat="1" ht="18">
      <c r="A11" s="31" t="s">
        <v>87</v>
      </c>
      <c r="B11" s="33" t="s">
        <v>81</v>
      </c>
      <c r="C11" s="20">
        <f>SUM(D11:O11)</f>
        <v>8</v>
      </c>
      <c r="D11" s="21"/>
      <c r="E11" s="22"/>
      <c r="F11" s="22"/>
      <c r="G11" s="22"/>
      <c r="H11" s="22">
        <v>1</v>
      </c>
      <c r="I11" s="22">
        <v>2</v>
      </c>
      <c r="J11" s="22">
        <v>2</v>
      </c>
      <c r="K11" s="22">
        <v>2</v>
      </c>
      <c r="L11" s="22">
        <v>1</v>
      </c>
      <c r="M11" s="22"/>
      <c r="N11" s="22"/>
      <c r="O11" s="22"/>
    </row>
    <row r="12" spans="1:15" s="2" customFormat="1" ht="18">
      <c r="A12" s="29" t="s">
        <v>192</v>
      </c>
      <c r="B12" s="30" t="s">
        <v>222</v>
      </c>
      <c r="C12" s="20">
        <f>SUM(D12:O12)</f>
        <v>2</v>
      </c>
      <c r="D12" s="21"/>
      <c r="E12" s="22"/>
      <c r="F12" s="22">
        <v>2</v>
      </c>
      <c r="G12" s="22"/>
      <c r="H12" s="22"/>
      <c r="I12" s="22"/>
      <c r="J12" s="22"/>
      <c r="K12" s="22"/>
      <c r="L12" s="22"/>
      <c r="M12" s="22"/>
      <c r="N12" s="22"/>
      <c r="O12" s="22"/>
    </row>
    <row r="13" spans="1:15" s="2" customFormat="1" ht="36">
      <c r="A13" s="31" t="s">
        <v>63</v>
      </c>
      <c r="B13" s="33" t="s">
        <v>223</v>
      </c>
      <c r="C13" s="20">
        <f>SUM(D13:O13)</f>
        <v>8</v>
      </c>
      <c r="D13" s="21"/>
      <c r="E13" s="22"/>
      <c r="F13" s="22">
        <v>4</v>
      </c>
      <c r="G13" s="22"/>
      <c r="H13" s="22"/>
      <c r="I13" s="22"/>
      <c r="J13" s="22"/>
      <c r="K13" s="22"/>
      <c r="L13" s="22">
        <v>4</v>
      </c>
      <c r="M13" s="22"/>
      <c r="N13" s="22"/>
      <c r="O13" s="22"/>
    </row>
    <row r="14" spans="1:15" s="2" customFormat="1" ht="24" customHeight="1">
      <c r="A14" s="85" t="s">
        <v>5</v>
      </c>
      <c r="B14" s="85"/>
      <c r="C14" s="26">
        <f>SUM(C15:C16)</f>
        <v>36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s="2" customFormat="1" ht="24" customHeight="1">
      <c r="A15" s="34" t="s">
        <v>61</v>
      </c>
      <c r="B15" s="33" t="s">
        <v>38</v>
      </c>
      <c r="C15" s="20">
        <f>SUM(D15:O15)</f>
        <v>12</v>
      </c>
      <c r="D15" s="22"/>
      <c r="E15" s="22"/>
      <c r="F15" s="22">
        <v>8</v>
      </c>
      <c r="G15" s="22"/>
      <c r="H15" s="22"/>
      <c r="I15" s="22"/>
      <c r="J15" s="22">
        <v>4</v>
      </c>
      <c r="K15" s="22"/>
      <c r="L15" s="22"/>
      <c r="M15" s="22"/>
      <c r="N15" s="22"/>
      <c r="O15" s="22"/>
    </row>
    <row r="16" spans="1:15" s="4" customFormat="1" ht="15" customHeight="1">
      <c r="A16" s="34" t="s">
        <v>36</v>
      </c>
      <c r="B16" s="33" t="s">
        <v>40</v>
      </c>
      <c r="C16" s="20">
        <f>SUM(D16:O16)</f>
        <v>24</v>
      </c>
      <c r="D16" s="22">
        <v>8</v>
      </c>
      <c r="E16" s="22">
        <v>8</v>
      </c>
      <c r="F16" s="22">
        <v>8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15" s="2" customFormat="1" ht="18">
      <c r="A17" s="85" t="s">
        <v>6</v>
      </c>
      <c r="B17" s="85"/>
      <c r="C17" s="26">
        <f>SUM(C18:C18)</f>
        <v>0.5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2" customFormat="1" ht="36">
      <c r="A18" s="31" t="s">
        <v>58</v>
      </c>
      <c r="B18" s="32" t="s">
        <v>41</v>
      </c>
      <c r="C18" s="20">
        <f>SUM(D18:O18)</f>
        <v>0.5</v>
      </c>
      <c r="D18" s="22">
        <v>0.25</v>
      </c>
      <c r="E18" s="22"/>
      <c r="F18" s="22"/>
      <c r="G18" s="22"/>
      <c r="H18" s="22"/>
      <c r="I18" s="22"/>
      <c r="J18" s="22"/>
      <c r="K18" s="22"/>
      <c r="L18" s="22">
        <v>0.25</v>
      </c>
      <c r="M18" s="22"/>
      <c r="N18" s="22"/>
      <c r="O18" s="22"/>
    </row>
    <row r="19" spans="1:15" s="2" customFormat="1" ht="15" customHeight="1">
      <c r="A19" s="85" t="s">
        <v>7</v>
      </c>
      <c r="B19" s="85"/>
      <c r="C19" s="26">
        <f>SUM(C20:C21)</f>
        <v>34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2" customFormat="1" ht="15" customHeight="1">
      <c r="A20" s="31" t="s">
        <v>149</v>
      </c>
      <c r="B20" s="32" t="s">
        <v>150</v>
      </c>
      <c r="C20" s="20">
        <f>SUM(D20:O20)</f>
        <v>4</v>
      </c>
      <c r="D20" s="22"/>
      <c r="E20" s="22">
        <v>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2" customFormat="1" ht="15" customHeight="1">
      <c r="A21" s="35" t="s">
        <v>221</v>
      </c>
      <c r="B21" s="36" t="s">
        <v>150</v>
      </c>
      <c r="C21" s="20">
        <f>SUM(D21:O21)</f>
        <v>30</v>
      </c>
      <c r="D21" s="37"/>
      <c r="E21" s="37">
        <v>30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s="4" customFormat="1" ht="20.25" customHeight="1">
      <c r="A22" s="85" t="s">
        <v>8</v>
      </c>
      <c r="B22" s="85"/>
      <c r="C22" s="26">
        <f>SUM(C23:C25)</f>
        <v>46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2" customFormat="1" ht="18">
      <c r="A23" s="31" t="s">
        <v>224</v>
      </c>
      <c r="B23" s="32" t="s">
        <v>89</v>
      </c>
      <c r="C23" s="20">
        <f>SUM(D23:O23)</f>
        <v>4</v>
      </c>
      <c r="D23" s="21"/>
      <c r="E23" s="22"/>
      <c r="F23" s="22">
        <v>2</v>
      </c>
      <c r="G23" s="22"/>
      <c r="H23" s="22"/>
      <c r="I23" s="22"/>
      <c r="J23" s="22"/>
      <c r="K23" s="22"/>
      <c r="L23" s="22"/>
      <c r="M23" s="22">
        <v>2</v>
      </c>
      <c r="N23" s="22"/>
      <c r="O23" s="22"/>
    </row>
    <row r="24" spans="1:15" s="2" customFormat="1" ht="18">
      <c r="A24" s="31" t="s">
        <v>225</v>
      </c>
      <c r="B24" s="32" t="s">
        <v>90</v>
      </c>
      <c r="C24" s="20">
        <f>SUM(D24:O24)</f>
        <v>2</v>
      </c>
      <c r="D24" s="21"/>
      <c r="E24" s="22"/>
      <c r="F24" s="22">
        <v>2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 s="2" customFormat="1" ht="18">
      <c r="A25" s="35" t="s">
        <v>226</v>
      </c>
      <c r="B25" s="36" t="s">
        <v>227</v>
      </c>
      <c r="C25" s="20">
        <f>SUM(D25:O25)</f>
        <v>40</v>
      </c>
      <c r="D25" s="37">
        <v>20</v>
      </c>
      <c r="E25" s="37">
        <v>20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s="2" customFormat="1" ht="18">
      <c r="A26" s="85" t="s">
        <v>21</v>
      </c>
      <c r="B26" s="85"/>
      <c r="C26" s="26">
        <f>SUM(C27:C27)</f>
        <v>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4" customFormat="1" ht="20.25" customHeight="1">
      <c r="A27" s="24"/>
      <c r="B27" s="25"/>
      <c r="C27" s="20">
        <f>SUM(D27:O27)</f>
        <v>4</v>
      </c>
      <c r="D27" s="22"/>
      <c r="E27" s="22">
        <v>1</v>
      </c>
      <c r="F27" s="22"/>
      <c r="G27" s="22">
        <v>1</v>
      </c>
      <c r="H27" s="22"/>
      <c r="I27" s="22">
        <v>1</v>
      </c>
      <c r="J27" s="22"/>
      <c r="K27" s="22">
        <v>1</v>
      </c>
      <c r="L27" s="22"/>
      <c r="M27" s="22"/>
      <c r="N27" s="22"/>
      <c r="O27" s="22"/>
    </row>
    <row r="28" spans="1:15" s="2" customFormat="1" ht="19.5" customHeight="1">
      <c r="A28" s="88" t="s">
        <v>24</v>
      </c>
      <c r="B28" s="88"/>
      <c r="C28" s="38">
        <f>SUM(C2,C5,C8,C14,C17,C19,C22,C26)</f>
        <v>249.25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s="2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4" customFormat="1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t="28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4" customFormat="1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2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2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4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9">
    <mergeCell ref="A22:B22"/>
    <mergeCell ref="A26:B26"/>
    <mergeCell ref="A28:B28"/>
    <mergeCell ref="A2:B2"/>
    <mergeCell ref="A5:B5"/>
    <mergeCell ref="A8:B8"/>
    <mergeCell ref="A14:B14"/>
    <mergeCell ref="A17:B17"/>
    <mergeCell ref="A19:B19"/>
  </mergeCells>
  <printOptions/>
  <pageMargins left="0.7000000476837158" right="0.7000000476837158" top="0.75" bottom="0.75" header="0.30000001192092896" footer="0.30000001192092896"/>
  <pageSetup firstPageNumber="1" useFirstPageNumber="1" horizontalDpi="600" verticalDpi="600" orientation="landscape" paperSize="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PageLayoutView="0" workbookViewId="0" topLeftCell="A1">
      <pane xSplit="2" ySplit="2" topLeftCell="C9" activePane="bottomRight" state="frozen"/>
      <selection pane="topLeft" activeCell="D1" sqref="D1"/>
      <selection pane="topRight" activeCell="D1" sqref="D1"/>
      <selection pane="bottomLeft" activeCell="D1" sqref="D1"/>
      <selection pane="bottomRight" activeCell="E39" sqref="E39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5" width="8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5" width="8.5" style="1" customWidth="1"/>
    <col min="16" max="16384" width="10.19921875" style="1" customWidth="1"/>
  </cols>
  <sheetData>
    <row r="1" spans="1:15" ht="35.25" customHeight="1" thickBot="1">
      <c r="A1" s="28"/>
      <c r="B1" s="28"/>
      <c r="C1" s="28"/>
      <c r="D1" s="28" t="s">
        <v>209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" customFormat="1" ht="39" customHeight="1" thickBot="1">
      <c r="A2" s="14" t="s">
        <v>3</v>
      </c>
      <c r="B2" s="15" t="s">
        <v>0</v>
      </c>
      <c r="C2" s="16" t="s">
        <v>23</v>
      </c>
      <c r="D2" s="17" t="s">
        <v>9</v>
      </c>
      <c r="E2" s="17" t="s">
        <v>10</v>
      </c>
      <c r="F2" s="17" t="s">
        <v>11</v>
      </c>
      <c r="G2" s="17" t="s">
        <v>12</v>
      </c>
      <c r="H2" s="17" t="s">
        <v>13</v>
      </c>
      <c r="I2" s="17" t="s">
        <v>14</v>
      </c>
      <c r="J2" s="17" t="s">
        <v>15</v>
      </c>
      <c r="K2" s="17" t="s">
        <v>16</v>
      </c>
      <c r="L2" s="17" t="s">
        <v>17</v>
      </c>
      <c r="M2" s="17" t="s">
        <v>18</v>
      </c>
      <c r="N2" s="17" t="s">
        <v>19</v>
      </c>
      <c r="O2" s="17" t="s">
        <v>20</v>
      </c>
    </row>
    <row r="3" spans="1:15" s="4" customFormat="1" ht="18">
      <c r="A3" s="89" t="s">
        <v>1</v>
      </c>
      <c r="B3" s="87"/>
      <c r="C3" s="26">
        <f>SUM(C4:C8)</f>
        <v>53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18">
      <c r="A4" s="29" t="s">
        <v>151</v>
      </c>
      <c r="B4" s="30" t="s">
        <v>152</v>
      </c>
      <c r="C4" s="20">
        <f>SUM(D4:O4)</f>
        <v>1</v>
      </c>
      <c r="D4" s="21"/>
      <c r="E4" s="22"/>
      <c r="F4" s="23">
        <v>0.25</v>
      </c>
      <c r="G4" s="23"/>
      <c r="H4" s="23"/>
      <c r="I4" s="23">
        <v>0.25</v>
      </c>
      <c r="J4" s="23"/>
      <c r="K4" s="23">
        <v>0.25</v>
      </c>
      <c r="L4" s="23"/>
      <c r="M4" s="23"/>
      <c r="N4" s="23">
        <v>0.25</v>
      </c>
      <c r="O4" s="23"/>
    </row>
    <row r="5" spans="1:15" s="2" customFormat="1" ht="36">
      <c r="A5" s="73" t="s">
        <v>153</v>
      </c>
      <c r="B5" s="74" t="s">
        <v>154</v>
      </c>
      <c r="C5" s="20">
        <f>SUM(D5:O5)</f>
        <v>28</v>
      </c>
      <c r="D5" s="22"/>
      <c r="E5" s="22"/>
      <c r="F5" s="23">
        <v>2</v>
      </c>
      <c r="G5" s="23">
        <v>2</v>
      </c>
      <c r="H5" s="23">
        <v>2</v>
      </c>
      <c r="I5" s="23">
        <v>2</v>
      </c>
      <c r="J5" s="23">
        <v>4</v>
      </c>
      <c r="K5" s="23">
        <v>4</v>
      </c>
      <c r="L5" s="23">
        <v>4</v>
      </c>
      <c r="M5" s="23">
        <v>4</v>
      </c>
      <c r="N5" s="23">
        <v>2</v>
      </c>
      <c r="O5" s="23">
        <v>2</v>
      </c>
    </row>
    <row r="6" spans="1:15" s="2" customFormat="1" ht="36">
      <c r="A6" s="73" t="s">
        <v>155</v>
      </c>
      <c r="B6" s="74" t="s">
        <v>228</v>
      </c>
      <c r="C6" s="20">
        <f>SUM(D6:O6)</f>
        <v>12</v>
      </c>
      <c r="D6" s="22">
        <v>1</v>
      </c>
      <c r="E6" s="22">
        <v>1</v>
      </c>
      <c r="F6" s="23">
        <v>1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3">
        <v>1</v>
      </c>
      <c r="N6" s="23">
        <v>1</v>
      </c>
      <c r="O6" s="23">
        <v>1</v>
      </c>
    </row>
    <row r="7" spans="1:15" s="2" customFormat="1" ht="36">
      <c r="A7" s="73" t="s">
        <v>229</v>
      </c>
      <c r="B7" s="74" t="s">
        <v>159</v>
      </c>
      <c r="C7" s="20">
        <f>SUM(D7:O7)</f>
        <v>4</v>
      </c>
      <c r="D7" s="22"/>
      <c r="E7" s="22">
        <v>1</v>
      </c>
      <c r="F7" s="23"/>
      <c r="G7" s="23"/>
      <c r="H7" s="23">
        <v>1</v>
      </c>
      <c r="I7" s="23"/>
      <c r="J7" s="23"/>
      <c r="K7" s="23">
        <v>1</v>
      </c>
      <c r="L7" s="23"/>
      <c r="M7" s="23"/>
      <c r="N7" s="23">
        <v>1</v>
      </c>
      <c r="O7" s="23"/>
    </row>
    <row r="8" spans="1:15" s="2" customFormat="1" ht="36">
      <c r="A8" s="73" t="s">
        <v>176</v>
      </c>
      <c r="B8" s="74" t="s">
        <v>177</v>
      </c>
      <c r="C8" s="20">
        <f>SUM(D8:O8)</f>
        <v>8</v>
      </c>
      <c r="D8" s="22"/>
      <c r="E8" s="22"/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/>
      <c r="O8" s="23"/>
    </row>
    <row r="9" spans="1:15" s="2" customFormat="1" ht="18">
      <c r="A9" s="90" t="s">
        <v>178</v>
      </c>
      <c r="B9" s="85"/>
      <c r="C9" s="26">
        <f>SUM(C10:C22)</f>
        <v>98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" customFormat="1" ht="18">
      <c r="A10" s="75" t="s">
        <v>100</v>
      </c>
      <c r="B10" s="76" t="s">
        <v>230</v>
      </c>
      <c r="C10" s="20">
        <f aca="true" t="shared" si="0" ref="C10:C22">SUM(D10:O10)</f>
        <v>2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>
        <v>2</v>
      </c>
      <c r="O10" s="23"/>
    </row>
    <row r="11" spans="1:15" s="2" customFormat="1" ht="36">
      <c r="A11" s="75" t="s">
        <v>100</v>
      </c>
      <c r="B11" s="77" t="s">
        <v>231</v>
      </c>
      <c r="C11" s="20">
        <f t="shared" si="0"/>
        <v>16</v>
      </c>
      <c r="D11" s="22">
        <v>8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>
        <v>8</v>
      </c>
    </row>
    <row r="12" spans="1:15" s="2" customFormat="1" ht="18">
      <c r="A12" s="75" t="s">
        <v>100</v>
      </c>
      <c r="B12" s="77" t="s">
        <v>158</v>
      </c>
      <c r="C12" s="20">
        <f t="shared" si="0"/>
        <v>10</v>
      </c>
      <c r="D12" s="22">
        <v>2</v>
      </c>
      <c r="E12" s="22">
        <v>2</v>
      </c>
      <c r="F12" s="23">
        <v>2</v>
      </c>
      <c r="G12" s="23"/>
      <c r="H12" s="23"/>
      <c r="I12" s="23"/>
      <c r="J12" s="23"/>
      <c r="K12" s="23"/>
      <c r="L12" s="23"/>
      <c r="M12" s="23"/>
      <c r="N12" s="23">
        <v>2</v>
      </c>
      <c r="O12" s="23">
        <v>2</v>
      </c>
    </row>
    <row r="13" spans="1:15" s="2" customFormat="1" ht="36">
      <c r="A13" s="75" t="s">
        <v>100</v>
      </c>
      <c r="B13" s="77" t="s">
        <v>160</v>
      </c>
      <c r="C13" s="20">
        <f t="shared" si="0"/>
        <v>8</v>
      </c>
      <c r="D13" s="22"/>
      <c r="E13" s="22"/>
      <c r="F13" s="23"/>
      <c r="G13" s="23">
        <v>4</v>
      </c>
      <c r="H13" s="23"/>
      <c r="I13" s="23"/>
      <c r="J13" s="23"/>
      <c r="K13" s="23"/>
      <c r="L13" s="23">
        <v>4</v>
      </c>
      <c r="M13" s="23"/>
      <c r="N13" s="23"/>
      <c r="O13" s="23"/>
    </row>
    <row r="14" spans="1:15" s="2" customFormat="1" ht="18">
      <c r="A14" s="75" t="s">
        <v>100</v>
      </c>
      <c r="B14" s="77" t="s">
        <v>183</v>
      </c>
      <c r="C14" s="20">
        <f t="shared" si="0"/>
        <v>8</v>
      </c>
      <c r="D14" s="22"/>
      <c r="E14" s="22"/>
      <c r="F14" s="23"/>
      <c r="G14" s="23">
        <v>4</v>
      </c>
      <c r="H14" s="23"/>
      <c r="I14" s="23"/>
      <c r="J14" s="23"/>
      <c r="K14" s="23"/>
      <c r="L14" s="23"/>
      <c r="M14" s="23"/>
      <c r="N14" s="23">
        <v>4</v>
      </c>
      <c r="O14" s="23"/>
    </row>
    <row r="15" spans="1:15" s="2" customFormat="1" ht="18">
      <c r="A15" s="75" t="s">
        <v>100</v>
      </c>
      <c r="B15" s="77" t="s">
        <v>184</v>
      </c>
      <c r="C15" s="20">
        <f t="shared" si="0"/>
        <v>8</v>
      </c>
      <c r="D15" s="22"/>
      <c r="E15" s="22"/>
      <c r="F15" s="23"/>
      <c r="G15" s="23">
        <v>4</v>
      </c>
      <c r="H15" s="23"/>
      <c r="I15" s="23"/>
      <c r="J15" s="23"/>
      <c r="K15" s="23"/>
      <c r="L15" s="23"/>
      <c r="M15" s="23"/>
      <c r="N15" s="23">
        <v>4</v>
      </c>
      <c r="O15" s="23"/>
    </row>
    <row r="16" spans="1:15" s="2" customFormat="1" ht="36">
      <c r="A16" s="75" t="s">
        <v>100</v>
      </c>
      <c r="B16" s="77" t="s">
        <v>185</v>
      </c>
      <c r="C16" s="20">
        <f t="shared" si="0"/>
        <v>8</v>
      </c>
      <c r="D16" s="22"/>
      <c r="E16" s="22"/>
      <c r="F16" s="23">
        <v>4</v>
      </c>
      <c r="G16" s="23"/>
      <c r="H16" s="23"/>
      <c r="I16" s="23">
        <v>2</v>
      </c>
      <c r="J16" s="23"/>
      <c r="K16" s="23"/>
      <c r="L16" s="23"/>
      <c r="M16" s="23"/>
      <c r="N16" s="23">
        <v>2</v>
      </c>
      <c r="O16" s="23"/>
    </row>
    <row r="17" spans="1:15" s="2" customFormat="1" ht="36">
      <c r="A17" s="75" t="s">
        <v>181</v>
      </c>
      <c r="B17" s="77" t="s">
        <v>182</v>
      </c>
      <c r="C17" s="20">
        <f t="shared" si="0"/>
        <v>4</v>
      </c>
      <c r="D17" s="22"/>
      <c r="E17" s="22"/>
      <c r="F17" s="23"/>
      <c r="G17" s="23"/>
      <c r="H17" s="23"/>
      <c r="I17" s="23">
        <v>2</v>
      </c>
      <c r="J17" s="23"/>
      <c r="K17" s="23"/>
      <c r="L17" s="23">
        <v>2</v>
      </c>
      <c r="M17" s="23"/>
      <c r="N17" s="23"/>
      <c r="O17" s="23"/>
    </row>
    <row r="18" spans="1:15" s="2" customFormat="1" ht="18">
      <c r="A18" s="75" t="s">
        <v>179</v>
      </c>
      <c r="B18" s="77" t="s">
        <v>180</v>
      </c>
      <c r="C18" s="20">
        <f t="shared" si="0"/>
        <v>4</v>
      </c>
      <c r="D18" s="22">
        <v>2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>
        <v>2</v>
      </c>
    </row>
    <row r="19" spans="1:15" s="2" customFormat="1" ht="18">
      <c r="A19" s="75" t="s">
        <v>101</v>
      </c>
      <c r="B19" s="77" t="s">
        <v>156</v>
      </c>
      <c r="C19" s="20">
        <f t="shared" si="0"/>
        <v>12</v>
      </c>
      <c r="D19" s="22">
        <v>1</v>
      </c>
      <c r="E19" s="22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3">
        <v>1</v>
      </c>
      <c r="N19" s="23">
        <v>1</v>
      </c>
      <c r="O19" s="23">
        <v>1</v>
      </c>
    </row>
    <row r="20" spans="1:15" s="2" customFormat="1" ht="18">
      <c r="A20" s="75" t="s">
        <v>101</v>
      </c>
      <c r="B20" s="77" t="s">
        <v>157</v>
      </c>
      <c r="C20" s="20">
        <f t="shared" si="0"/>
        <v>8</v>
      </c>
      <c r="D20" s="22"/>
      <c r="E20" s="22">
        <v>2</v>
      </c>
      <c r="F20" s="23"/>
      <c r="G20" s="23"/>
      <c r="H20" s="23"/>
      <c r="I20" s="23">
        <v>2</v>
      </c>
      <c r="J20" s="23"/>
      <c r="K20" s="23"/>
      <c r="L20" s="23">
        <v>2</v>
      </c>
      <c r="M20" s="23"/>
      <c r="N20" s="23">
        <v>2</v>
      </c>
      <c r="O20" s="23"/>
    </row>
    <row r="21" spans="1:15" s="2" customFormat="1" ht="36">
      <c r="A21" s="75" t="s">
        <v>101</v>
      </c>
      <c r="B21" s="77" t="s">
        <v>160</v>
      </c>
      <c r="C21" s="20">
        <f t="shared" si="0"/>
        <v>8</v>
      </c>
      <c r="D21" s="22"/>
      <c r="E21" s="22"/>
      <c r="F21" s="23"/>
      <c r="G21" s="23">
        <v>4</v>
      </c>
      <c r="H21" s="23"/>
      <c r="I21" s="23"/>
      <c r="J21" s="23"/>
      <c r="K21" s="23"/>
      <c r="L21" s="23">
        <v>4</v>
      </c>
      <c r="M21" s="23"/>
      <c r="N21" s="23"/>
      <c r="O21" s="23"/>
    </row>
    <row r="22" spans="1:15" s="2" customFormat="1" ht="18">
      <c r="A22" s="75" t="s">
        <v>101</v>
      </c>
      <c r="B22" s="77" t="s">
        <v>102</v>
      </c>
      <c r="C22" s="20">
        <f t="shared" si="0"/>
        <v>2</v>
      </c>
      <c r="D22" s="22"/>
      <c r="E22" s="22">
        <v>1</v>
      </c>
      <c r="F22" s="23"/>
      <c r="G22" s="23"/>
      <c r="H22" s="23"/>
      <c r="I22" s="23"/>
      <c r="J22" s="23"/>
      <c r="K22" s="23"/>
      <c r="L22" s="23"/>
      <c r="M22" s="23"/>
      <c r="N22" s="23"/>
      <c r="O22" s="23">
        <v>1</v>
      </c>
    </row>
    <row r="23" spans="1:15" s="2" customFormat="1" ht="18">
      <c r="A23" s="90" t="s">
        <v>2</v>
      </c>
      <c r="B23" s="85"/>
      <c r="C23" s="26">
        <f>SUM(C24:C27)</f>
        <v>146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" customFormat="1" ht="54">
      <c r="A24" s="31" t="s">
        <v>232</v>
      </c>
      <c r="B24" s="32" t="s">
        <v>233</v>
      </c>
      <c r="C24" s="20">
        <f>SUM(D24:O24)</f>
        <v>36</v>
      </c>
      <c r="D24" s="22"/>
      <c r="E24" s="22"/>
      <c r="F24" s="22"/>
      <c r="G24" s="22"/>
      <c r="H24" s="22">
        <v>4</v>
      </c>
      <c r="I24" s="22">
        <v>8</v>
      </c>
      <c r="J24" s="22">
        <v>8</v>
      </c>
      <c r="K24" s="22">
        <v>8</v>
      </c>
      <c r="L24" s="22">
        <v>4</v>
      </c>
      <c r="M24" s="22">
        <v>4</v>
      </c>
      <c r="N24" s="22"/>
      <c r="O24" s="22"/>
    </row>
    <row r="25" spans="1:15" s="2" customFormat="1" ht="18">
      <c r="A25" s="29" t="s">
        <v>145</v>
      </c>
      <c r="B25" s="30" t="s">
        <v>144</v>
      </c>
      <c r="C25" s="20">
        <f>SUM(D25:O25)</f>
        <v>66</v>
      </c>
      <c r="D25" s="22"/>
      <c r="E25" s="22"/>
      <c r="F25" s="22"/>
      <c r="G25" s="22"/>
      <c r="H25" s="22">
        <v>12</v>
      </c>
      <c r="I25" s="22">
        <v>14</v>
      </c>
      <c r="J25" s="22">
        <v>14</v>
      </c>
      <c r="K25" s="22">
        <v>14</v>
      </c>
      <c r="L25" s="22">
        <v>8</v>
      </c>
      <c r="M25" s="22">
        <v>4</v>
      </c>
      <c r="N25" s="22"/>
      <c r="O25" s="22"/>
    </row>
    <row r="26" spans="1:15" s="2" customFormat="1" ht="54">
      <c r="A26" s="29" t="s">
        <v>32</v>
      </c>
      <c r="B26" s="30" t="s">
        <v>60</v>
      </c>
      <c r="C26" s="20">
        <f>SUM(D26:O26)</f>
        <v>18</v>
      </c>
      <c r="D26" s="22"/>
      <c r="E26" s="22"/>
      <c r="F26" s="22"/>
      <c r="G26" s="22"/>
      <c r="H26" s="22">
        <v>2</v>
      </c>
      <c r="I26" s="22">
        <v>4</v>
      </c>
      <c r="J26" s="22">
        <v>4</v>
      </c>
      <c r="K26" s="22">
        <v>4</v>
      </c>
      <c r="L26" s="22">
        <v>2</v>
      </c>
      <c r="M26" s="22">
        <v>2</v>
      </c>
      <c r="N26" s="22"/>
      <c r="O26" s="22"/>
    </row>
    <row r="27" spans="1:15" s="2" customFormat="1" ht="36">
      <c r="A27" s="73" t="s">
        <v>234</v>
      </c>
      <c r="B27" s="74" t="s">
        <v>2</v>
      </c>
      <c r="C27" s="20">
        <f>SUM(D27:O27)</f>
        <v>26</v>
      </c>
      <c r="D27" s="22"/>
      <c r="E27" s="22"/>
      <c r="F27" s="22"/>
      <c r="G27" s="22"/>
      <c r="H27" s="22">
        <v>4</v>
      </c>
      <c r="I27" s="22">
        <v>4</v>
      </c>
      <c r="J27" s="22">
        <v>4</v>
      </c>
      <c r="K27" s="22">
        <v>4</v>
      </c>
      <c r="L27" s="22">
        <v>4</v>
      </c>
      <c r="M27" s="22">
        <v>4</v>
      </c>
      <c r="N27" s="22">
        <v>2</v>
      </c>
      <c r="O27" s="22"/>
    </row>
    <row r="28" spans="1:15" s="2" customFormat="1" ht="18">
      <c r="A28" s="85" t="s">
        <v>4</v>
      </c>
      <c r="B28" s="85"/>
      <c r="C28" s="26">
        <f>SUM(C29:C32)</f>
        <v>148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2" customFormat="1" ht="18">
      <c r="A29" s="29" t="s">
        <v>61</v>
      </c>
      <c r="B29" s="30" t="s">
        <v>64</v>
      </c>
      <c r="C29" s="20">
        <f>SUM(D29:O29)</f>
        <v>60</v>
      </c>
      <c r="D29" s="21"/>
      <c r="E29" s="22"/>
      <c r="F29" s="22"/>
      <c r="G29" s="22"/>
      <c r="H29" s="22">
        <v>2</v>
      </c>
      <c r="I29" s="22">
        <v>32</v>
      </c>
      <c r="J29" s="22">
        <v>16</v>
      </c>
      <c r="K29" s="22">
        <v>8</v>
      </c>
      <c r="L29" s="22">
        <v>2</v>
      </c>
      <c r="M29" s="22"/>
      <c r="N29" s="22"/>
      <c r="O29" s="22"/>
    </row>
    <row r="30" spans="1:15" s="2" customFormat="1" ht="18">
      <c r="A30" s="29" t="s">
        <v>62</v>
      </c>
      <c r="B30" s="30" t="s">
        <v>65</v>
      </c>
      <c r="C30" s="20">
        <f>SUM(D30:O30)</f>
        <v>16</v>
      </c>
      <c r="D30" s="21"/>
      <c r="E30" s="22"/>
      <c r="F30" s="22"/>
      <c r="G30" s="22"/>
      <c r="H30" s="22">
        <v>2</v>
      </c>
      <c r="I30" s="22">
        <v>4</v>
      </c>
      <c r="J30" s="22">
        <v>4</v>
      </c>
      <c r="K30" s="22">
        <v>4</v>
      </c>
      <c r="L30" s="22">
        <v>2</v>
      </c>
      <c r="M30" s="22"/>
      <c r="N30" s="22"/>
      <c r="O30" s="22"/>
    </row>
    <row r="31" spans="1:15" s="2" customFormat="1" ht="18">
      <c r="A31" s="29" t="s">
        <v>192</v>
      </c>
      <c r="B31" s="30" t="s">
        <v>193</v>
      </c>
      <c r="C31" s="20">
        <f>SUM(D31:O31)</f>
        <v>40</v>
      </c>
      <c r="D31" s="21">
        <v>5</v>
      </c>
      <c r="E31" s="22">
        <v>5</v>
      </c>
      <c r="F31" s="22">
        <v>2</v>
      </c>
      <c r="G31" s="22">
        <v>2</v>
      </c>
      <c r="H31" s="22">
        <v>2</v>
      </c>
      <c r="I31" s="22">
        <v>2</v>
      </c>
      <c r="J31" s="22">
        <v>4</v>
      </c>
      <c r="K31" s="22">
        <v>4</v>
      </c>
      <c r="L31" s="22">
        <v>2</v>
      </c>
      <c r="M31" s="22">
        <v>2</v>
      </c>
      <c r="N31" s="22">
        <v>5</v>
      </c>
      <c r="O31" s="22">
        <v>5</v>
      </c>
    </row>
    <row r="32" spans="1:15" s="2" customFormat="1" ht="36">
      <c r="A32" s="31" t="s">
        <v>63</v>
      </c>
      <c r="B32" s="33" t="s">
        <v>66</v>
      </c>
      <c r="C32" s="20">
        <f>SUM(D32:O32)</f>
        <v>32</v>
      </c>
      <c r="D32" s="21">
        <v>3</v>
      </c>
      <c r="E32" s="22">
        <v>3</v>
      </c>
      <c r="F32" s="22">
        <v>2</v>
      </c>
      <c r="G32" s="22">
        <v>3</v>
      </c>
      <c r="H32" s="22">
        <v>3</v>
      </c>
      <c r="I32" s="22">
        <v>2</v>
      </c>
      <c r="J32" s="22">
        <v>3</v>
      </c>
      <c r="K32" s="22">
        <v>2</v>
      </c>
      <c r="L32" s="22">
        <v>3</v>
      </c>
      <c r="M32" s="22">
        <v>3</v>
      </c>
      <c r="N32" s="22">
        <v>2</v>
      </c>
      <c r="O32" s="22">
        <v>3</v>
      </c>
    </row>
    <row r="33" spans="1:15" s="4" customFormat="1" ht="20.25" customHeight="1">
      <c r="A33" s="85" t="s">
        <v>5</v>
      </c>
      <c r="B33" s="85"/>
      <c r="C33" s="26">
        <f>SUM(C34:C35)</f>
        <v>52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2" customFormat="1" ht="18">
      <c r="A34" s="34" t="s">
        <v>61</v>
      </c>
      <c r="B34" s="33" t="s">
        <v>38</v>
      </c>
      <c r="C34" s="20">
        <f>SUM(D34:O34)</f>
        <v>32</v>
      </c>
      <c r="D34" s="22">
        <v>8</v>
      </c>
      <c r="E34" s="22"/>
      <c r="F34" s="22">
        <v>8</v>
      </c>
      <c r="G34" s="22"/>
      <c r="H34" s="22"/>
      <c r="I34" s="22"/>
      <c r="J34" s="22">
        <v>8</v>
      </c>
      <c r="K34" s="22"/>
      <c r="L34" s="22"/>
      <c r="M34" s="22">
        <v>8</v>
      </c>
      <c r="N34" s="22"/>
      <c r="O34" s="22"/>
    </row>
    <row r="35" spans="1:15" s="2" customFormat="1" ht="36">
      <c r="A35" s="34" t="s">
        <v>236</v>
      </c>
      <c r="B35" s="33" t="s">
        <v>235</v>
      </c>
      <c r="C35" s="20">
        <f>SUM(D35:O35)</f>
        <v>20</v>
      </c>
      <c r="D35" s="22">
        <v>4</v>
      </c>
      <c r="E35" s="22"/>
      <c r="F35" s="22">
        <v>4</v>
      </c>
      <c r="G35" s="22"/>
      <c r="H35" s="22">
        <v>4</v>
      </c>
      <c r="I35" s="22"/>
      <c r="J35" s="22"/>
      <c r="K35" s="22"/>
      <c r="L35" s="22"/>
      <c r="M35" s="22">
        <v>4</v>
      </c>
      <c r="N35" s="22"/>
      <c r="O35" s="22">
        <v>4</v>
      </c>
    </row>
    <row r="36" spans="1:15" s="2" customFormat="1" ht="24" customHeight="1">
      <c r="A36" s="85" t="s">
        <v>6</v>
      </c>
      <c r="B36" s="85"/>
      <c r="C36" s="26">
        <f>SUM(C37:C37)</f>
        <v>0.5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s="4" customFormat="1" ht="15" customHeight="1">
      <c r="A37" s="31" t="s">
        <v>67</v>
      </c>
      <c r="B37" s="32" t="s">
        <v>41</v>
      </c>
      <c r="C37" s="20">
        <f>SUM(D37:O37)</f>
        <v>0.5</v>
      </c>
      <c r="D37" s="22"/>
      <c r="E37" s="22"/>
      <c r="F37" s="22"/>
      <c r="G37" s="22"/>
      <c r="H37" s="22"/>
      <c r="I37" s="22"/>
      <c r="J37" s="22"/>
      <c r="K37" s="22"/>
      <c r="L37" s="22">
        <v>0.5</v>
      </c>
      <c r="M37" s="22"/>
      <c r="N37" s="22"/>
      <c r="O37" s="22"/>
    </row>
    <row r="38" spans="1:15" s="2" customFormat="1" ht="18">
      <c r="A38" s="85" t="s">
        <v>7</v>
      </c>
      <c r="B38" s="85"/>
      <c r="C38" s="26">
        <f>SUM(C39:C40)</f>
        <v>22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s="2" customFormat="1" ht="19.5" customHeight="1">
      <c r="A39" s="31" t="s">
        <v>36</v>
      </c>
      <c r="B39" s="32" t="s">
        <v>42</v>
      </c>
      <c r="C39" s="20">
        <f>SUM(D39:O39)</f>
        <v>20</v>
      </c>
      <c r="D39" s="22"/>
      <c r="E39" s="22">
        <v>20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s="2" customFormat="1" ht="19.5" customHeight="1">
      <c r="A40" s="31" t="s">
        <v>187</v>
      </c>
      <c r="B40" s="32" t="s">
        <v>188</v>
      </c>
      <c r="C40" s="20">
        <f>SUM(D40:O40)</f>
        <v>2</v>
      </c>
      <c r="D40" s="22"/>
      <c r="E40" s="22">
        <v>2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s="4" customFormat="1" ht="20.25" customHeight="1">
      <c r="A41" s="85" t="s">
        <v>8</v>
      </c>
      <c r="B41" s="85"/>
      <c r="C41" s="26">
        <f>SUM(C42:C43)</f>
        <v>32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s="2" customFormat="1" ht="36">
      <c r="A42" s="31" t="s">
        <v>69</v>
      </c>
      <c r="B42" s="33" t="s">
        <v>161</v>
      </c>
      <c r="C42" s="20">
        <f>SUM(D42:O42)</f>
        <v>8</v>
      </c>
      <c r="D42" s="21"/>
      <c r="E42" s="22"/>
      <c r="F42" s="22"/>
      <c r="G42" s="22"/>
      <c r="H42" s="22"/>
      <c r="I42" s="22">
        <v>4</v>
      </c>
      <c r="J42" s="22">
        <v>4</v>
      </c>
      <c r="K42" s="22"/>
      <c r="L42" s="22"/>
      <c r="M42" s="22"/>
      <c r="N42" s="22"/>
      <c r="O42" s="22"/>
    </row>
    <row r="43" spans="1:15" s="2" customFormat="1" ht="54">
      <c r="A43" s="31" t="s">
        <v>68</v>
      </c>
      <c r="B43" s="33" t="s">
        <v>72</v>
      </c>
      <c r="C43" s="20">
        <f>SUM(D43:O43)</f>
        <v>24</v>
      </c>
      <c r="D43" s="21"/>
      <c r="E43" s="22"/>
      <c r="F43" s="22">
        <v>8</v>
      </c>
      <c r="G43" s="22"/>
      <c r="H43" s="22"/>
      <c r="I43" s="22"/>
      <c r="J43" s="22">
        <v>8</v>
      </c>
      <c r="K43" s="22">
        <v>4</v>
      </c>
      <c r="L43" s="22">
        <v>4</v>
      </c>
      <c r="M43" s="22"/>
      <c r="N43" s="22"/>
      <c r="O43" s="22"/>
    </row>
    <row r="44" spans="1:15" s="2" customFormat="1" ht="18">
      <c r="A44" s="85" t="s">
        <v>21</v>
      </c>
      <c r="B44" s="85"/>
      <c r="C44" s="26">
        <f>SUM(C45:C45)</f>
        <v>24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s="4" customFormat="1" ht="20.25" customHeight="1">
      <c r="A45" s="24"/>
      <c r="B45" s="25"/>
      <c r="C45" s="20">
        <f>SUM(D45:O45)</f>
        <v>24</v>
      </c>
      <c r="D45" s="22">
        <v>2</v>
      </c>
      <c r="E45" s="22">
        <v>2</v>
      </c>
      <c r="F45" s="22">
        <v>2</v>
      </c>
      <c r="G45" s="22">
        <v>2</v>
      </c>
      <c r="H45" s="22">
        <v>2</v>
      </c>
      <c r="I45" s="22">
        <v>2</v>
      </c>
      <c r="J45" s="22">
        <v>2</v>
      </c>
      <c r="K45" s="22">
        <v>2</v>
      </c>
      <c r="L45" s="22">
        <v>2</v>
      </c>
      <c r="M45" s="22">
        <v>2</v>
      </c>
      <c r="N45" s="22">
        <v>2</v>
      </c>
      <c r="O45" s="22">
        <v>2</v>
      </c>
    </row>
    <row r="46" spans="1:15" s="2" customFormat="1" ht="28.5" customHeight="1">
      <c r="A46" s="88" t="s">
        <v>24</v>
      </c>
      <c r="B46" s="88"/>
      <c r="C46" s="38">
        <f>SUM(C3,C9,C23,C28,C33,C36,C38,C41,C44)</f>
        <v>575.5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s="2" customFormat="1" ht="28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4" customFormat="1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2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2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4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0">
    <mergeCell ref="A38:B38"/>
    <mergeCell ref="A23:B23"/>
    <mergeCell ref="A41:B41"/>
    <mergeCell ref="A44:B44"/>
    <mergeCell ref="A46:B46"/>
    <mergeCell ref="A3:B3"/>
    <mergeCell ref="A9:B9"/>
    <mergeCell ref="A28:B28"/>
    <mergeCell ref="A33:B33"/>
    <mergeCell ref="A36:B36"/>
  </mergeCells>
  <printOptions/>
  <pageMargins left="0.7000000476837158" right="0.7000000476837158" top="0.75" bottom="0.75" header="0.30000001192092896" footer="0.30000001192092896"/>
  <pageSetup firstPageNumber="1" useFirstPageNumber="1" fitToWidth="0" fitToHeight="1" horizontalDpi="1200" verticalDpi="1200" orientation="landscape" paperSize="3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9" sqref="C29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5" width="8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5" width="8.5" style="1" customWidth="1"/>
    <col min="16" max="16384" width="10.19921875" style="1" customWidth="1"/>
  </cols>
  <sheetData>
    <row r="1" spans="1:15" s="2" customFormat="1" ht="39" customHeight="1" thickBot="1">
      <c r="A1" s="14" t="s">
        <v>3</v>
      </c>
      <c r="B1" s="15" t="s">
        <v>0</v>
      </c>
      <c r="C1" s="16" t="s">
        <v>23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  <row r="2" spans="1:15" s="4" customFormat="1" ht="18">
      <c r="A2" s="89" t="s">
        <v>1</v>
      </c>
      <c r="B2" s="87"/>
      <c r="C2" s="18">
        <f>SUM(C3:C5)</f>
        <v>3.25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36">
      <c r="A3" s="29" t="s">
        <v>27</v>
      </c>
      <c r="B3" s="30" t="s">
        <v>30</v>
      </c>
      <c r="C3" s="20">
        <f>SUM(D3:O3)</f>
        <v>0.5</v>
      </c>
      <c r="D3" s="21"/>
      <c r="E3" s="22"/>
      <c r="F3" s="23">
        <v>0.25</v>
      </c>
      <c r="G3" s="23"/>
      <c r="H3" s="23"/>
      <c r="I3" s="23">
        <v>0.25</v>
      </c>
      <c r="J3" s="23"/>
      <c r="K3" s="23"/>
      <c r="L3" s="23"/>
      <c r="M3" s="23"/>
      <c r="N3" s="23"/>
      <c r="O3" s="23"/>
    </row>
    <row r="4" spans="1:15" s="2" customFormat="1" ht="18">
      <c r="A4" s="31" t="s">
        <v>45</v>
      </c>
      <c r="B4" s="32" t="s">
        <v>29</v>
      </c>
      <c r="C4" s="20">
        <f>SUM(D4:O4)</f>
        <v>0.75</v>
      </c>
      <c r="D4" s="21"/>
      <c r="E4" s="22"/>
      <c r="F4" s="23">
        <v>0.25</v>
      </c>
      <c r="G4" s="23"/>
      <c r="H4" s="23"/>
      <c r="I4" s="23">
        <v>0.25</v>
      </c>
      <c r="J4" s="23"/>
      <c r="K4" s="23"/>
      <c r="L4" s="23">
        <v>0.25</v>
      </c>
      <c r="M4" s="23"/>
      <c r="N4" s="23"/>
      <c r="O4" s="23"/>
    </row>
    <row r="5" spans="1:15" s="2" customFormat="1" ht="18">
      <c r="A5" s="31" t="s">
        <v>96</v>
      </c>
      <c r="B5" s="32" t="s">
        <v>97</v>
      </c>
      <c r="C5" s="20">
        <f>SUM(D5:O5)</f>
        <v>2</v>
      </c>
      <c r="D5" s="21"/>
      <c r="E5" s="22"/>
      <c r="F5" s="23"/>
      <c r="G5" s="23"/>
      <c r="H5" s="23"/>
      <c r="I5" s="23">
        <v>2</v>
      </c>
      <c r="J5" s="23"/>
      <c r="K5" s="23"/>
      <c r="L5" s="23"/>
      <c r="M5" s="23"/>
      <c r="N5" s="23"/>
      <c r="O5" s="23"/>
    </row>
    <row r="6" spans="1:15" s="2" customFormat="1" ht="18">
      <c r="A6" s="90" t="s">
        <v>2</v>
      </c>
      <c r="B6" s="85"/>
      <c r="C6" s="26">
        <f>SUM(C7:C7)</f>
        <v>10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2" customFormat="1" ht="36">
      <c r="A7" s="31" t="s">
        <v>84</v>
      </c>
      <c r="B7" s="32" t="s">
        <v>92</v>
      </c>
      <c r="C7" s="20">
        <f>SUM(D7:O7)</f>
        <v>10</v>
      </c>
      <c r="D7" s="22"/>
      <c r="E7" s="22"/>
      <c r="F7" s="22"/>
      <c r="G7" s="22"/>
      <c r="H7" s="22">
        <v>1</v>
      </c>
      <c r="I7" s="22">
        <v>2</v>
      </c>
      <c r="J7" s="22">
        <v>4</v>
      </c>
      <c r="K7" s="22">
        <v>2</v>
      </c>
      <c r="L7" s="22">
        <v>1</v>
      </c>
      <c r="M7" s="22"/>
      <c r="N7" s="22"/>
      <c r="O7" s="22"/>
    </row>
    <row r="8" spans="1:15" s="2" customFormat="1" ht="18">
      <c r="A8" s="85" t="s">
        <v>4</v>
      </c>
      <c r="B8" s="85"/>
      <c r="C8" s="26">
        <f>SUM(C9:C10)</f>
        <v>80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" customFormat="1" ht="18">
      <c r="A9" s="29" t="s">
        <v>192</v>
      </c>
      <c r="B9" s="30" t="s">
        <v>193</v>
      </c>
      <c r="C9" s="20">
        <f>SUM(D9:O9)</f>
        <v>20</v>
      </c>
      <c r="D9" s="21"/>
      <c r="E9" s="22"/>
      <c r="F9" s="22">
        <v>2</v>
      </c>
      <c r="G9" s="22">
        <v>2</v>
      </c>
      <c r="H9" s="22">
        <v>2</v>
      </c>
      <c r="I9" s="22">
        <v>2</v>
      </c>
      <c r="J9" s="22">
        <v>4</v>
      </c>
      <c r="K9" s="22">
        <v>4</v>
      </c>
      <c r="L9" s="22">
        <v>2</v>
      </c>
      <c r="M9" s="22">
        <v>2</v>
      </c>
      <c r="N9" s="22"/>
      <c r="O9" s="22"/>
    </row>
    <row r="10" spans="1:15" s="2" customFormat="1" ht="36">
      <c r="A10" s="29" t="s">
        <v>61</v>
      </c>
      <c r="B10" s="30" t="s">
        <v>88</v>
      </c>
      <c r="C10" s="20">
        <f>SUM(D10:O10)</f>
        <v>60</v>
      </c>
      <c r="D10" s="21"/>
      <c r="E10" s="22"/>
      <c r="F10" s="22"/>
      <c r="G10" s="22"/>
      <c r="H10" s="22">
        <v>8</v>
      </c>
      <c r="I10" s="22">
        <v>8</v>
      </c>
      <c r="J10" s="22">
        <v>32</v>
      </c>
      <c r="K10" s="22">
        <v>8</v>
      </c>
      <c r="L10" s="22">
        <v>4</v>
      </c>
      <c r="M10" s="22"/>
      <c r="N10" s="22"/>
      <c r="O10" s="22"/>
    </row>
    <row r="11" spans="1:15" s="4" customFormat="1" ht="20.25" customHeight="1">
      <c r="A11" s="85" t="s">
        <v>5</v>
      </c>
      <c r="B11" s="85"/>
      <c r="C11" s="26">
        <f>SUM(C12:C12)</f>
        <v>24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2" customFormat="1" ht="15" customHeight="1">
      <c r="A12" s="34" t="s">
        <v>61</v>
      </c>
      <c r="B12" s="33" t="s">
        <v>38</v>
      </c>
      <c r="C12" s="20">
        <f>SUM(D12:O12)</f>
        <v>24</v>
      </c>
      <c r="D12" s="22"/>
      <c r="E12" s="22"/>
      <c r="F12" s="22">
        <v>16</v>
      </c>
      <c r="G12" s="22"/>
      <c r="H12" s="22"/>
      <c r="I12" s="22"/>
      <c r="J12" s="22">
        <v>8</v>
      </c>
      <c r="K12" s="22"/>
      <c r="L12" s="22"/>
      <c r="M12" s="22"/>
      <c r="N12" s="22"/>
      <c r="O12" s="22"/>
    </row>
    <row r="13" spans="1:15" s="2" customFormat="1" ht="15" customHeight="1">
      <c r="A13" s="85" t="s">
        <v>6</v>
      </c>
      <c r="B13" s="85"/>
      <c r="C13" s="26">
        <f>SUM(C14:C14)</f>
        <v>0.5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2" customFormat="1" ht="36">
      <c r="A14" s="31" t="s">
        <v>27</v>
      </c>
      <c r="B14" s="32" t="s">
        <v>41</v>
      </c>
      <c r="C14" s="20">
        <f>SUM(D14:O14)</f>
        <v>0.5</v>
      </c>
      <c r="D14" s="22">
        <v>0.25</v>
      </c>
      <c r="E14" s="22"/>
      <c r="F14" s="22"/>
      <c r="G14" s="22"/>
      <c r="H14" s="22"/>
      <c r="I14" s="22"/>
      <c r="J14" s="22"/>
      <c r="K14" s="22"/>
      <c r="L14" s="22">
        <v>0.25</v>
      </c>
      <c r="M14" s="22"/>
      <c r="N14" s="22"/>
      <c r="O14" s="22"/>
    </row>
    <row r="15" spans="1:15" s="2" customFormat="1" ht="24" customHeight="1">
      <c r="A15" s="85" t="s">
        <v>7</v>
      </c>
      <c r="B15" s="85"/>
      <c r="C15" s="26">
        <f>SUM(C16:C16)</f>
        <v>1.5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s="4" customFormat="1" ht="15" customHeight="1">
      <c r="A16" s="31" t="s">
        <v>94</v>
      </c>
      <c r="B16" s="32" t="s">
        <v>95</v>
      </c>
      <c r="C16" s="20">
        <f>SUM(D16:O16)</f>
        <v>1.5</v>
      </c>
      <c r="D16" s="22"/>
      <c r="E16" s="22"/>
      <c r="F16" s="22">
        <v>1.5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15" s="2" customFormat="1" ht="18">
      <c r="A17" s="85" t="s">
        <v>8</v>
      </c>
      <c r="B17" s="85"/>
      <c r="C17" s="26">
        <f>SUM(C18:C19)</f>
        <v>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2" customFormat="1" ht="19.5" customHeight="1">
      <c r="A18" s="31" t="s">
        <v>84</v>
      </c>
      <c r="B18" s="33" t="s">
        <v>71</v>
      </c>
      <c r="C18" s="20">
        <f>SUM(D18:O18)</f>
        <v>5</v>
      </c>
      <c r="D18" s="21"/>
      <c r="E18" s="22"/>
      <c r="F18" s="22"/>
      <c r="G18" s="22"/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/>
      <c r="N18" s="22"/>
      <c r="O18" s="22"/>
    </row>
    <row r="19" spans="1:15" s="2" customFormat="1" ht="15" customHeight="1">
      <c r="A19" s="31" t="s">
        <v>93</v>
      </c>
      <c r="B19" s="33" t="s">
        <v>70</v>
      </c>
      <c r="C19" s="20">
        <f>SUM(D19:O19)</f>
        <v>1</v>
      </c>
      <c r="D19" s="21"/>
      <c r="E19" s="22"/>
      <c r="F19" s="22"/>
      <c r="G19" s="22"/>
      <c r="H19" s="22"/>
      <c r="I19" s="22"/>
      <c r="J19" s="22"/>
      <c r="K19" s="22">
        <v>1</v>
      </c>
      <c r="L19" s="22"/>
      <c r="M19" s="22"/>
      <c r="N19" s="22"/>
      <c r="O19" s="22"/>
    </row>
    <row r="20" spans="1:15" s="2" customFormat="1" ht="15" customHeight="1">
      <c r="A20" s="85" t="s">
        <v>21</v>
      </c>
      <c r="B20" s="85"/>
      <c r="C20" s="26">
        <f>SUM(C21:C21)</f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4" customFormat="1" ht="20.25" customHeight="1" thickBot="1">
      <c r="A21" s="24"/>
      <c r="B21" s="25"/>
      <c r="C21" s="20">
        <f>SUM(D21:O21)</f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2" customFormat="1" ht="18">
      <c r="A22" s="86" t="s">
        <v>22</v>
      </c>
      <c r="B22" s="87"/>
      <c r="C22" s="26">
        <f>SUM(C23:C23)</f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4" customFormat="1" ht="20.25" customHeight="1">
      <c r="A23" s="67"/>
      <c r="B23" s="68"/>
      <c r="C23" s="20">
        <f>SUM(D23:O23)</f>
        <v>0</v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2" customFormat="1" ht="26.25" customHeight="1">
      <c r="A24" s="88" t="s">
        <v>24</v>
      </c>
      <c r="B24" s="88"/>
      <c r="C24" s="71">
        <f>SUM(C2,C6,C8,C11,C13,C15,C17,C20,C22)</f>
        <v>125.25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s="2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2" customFormat="1" ht="23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4" customFormat="1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4" customFormat="1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t="28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4" customFormat="1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2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2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4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10">
    <mergeCell ref="A17:B17"/>
    <mergeCell ref="A20:B20"/>
    <mergeCell ref="A22:B22"/>
    <mergeCell ref="A24:B24"/>
    <mergeCell ref="A2:B2"/>
    <mergeCell ref="A6:B6"/>
    <mergeCell ref="A8:B8"/>
    <mergeCell ref="A11:B11"/>
    <mergeCell ref="A13:B13"/>
    <mergeCell ref="A15:B15"/>
  </mergeCells>
  <printOptions/>
  <pageMargins left="0.7000000476837158" right="0.7000000476837158" top="0.75" bottom="0.75" header="0.30000001192092896" footer="0.30000001192092896"/>
  <pageSetup firstPageNumber="1" useFirstPageNumber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5" width="8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5" width="8.5" style="1" customWidth="1"/>
    <col min="16" max="16384" width="10.19921875" style="1" customWidth="1"/>
  </cols>
  <sheetData>
    <row r="1" spans="1:15" s="2" customFormat="1" ht="39" customHeight="1" thickBot="1">
      <c r="A1" s="5" t="s">
        <v>3</v>
      </c>
      <c r="B1" s="6" t="s">
        <v>0</v>
      </c>
      <c r="C1" s="7" t="s">
        <v>23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</row>
    <row r="2" spans="1:15" s="4" customFormat="1" ht="18">
      <c r="A2" s="89" t="s">
        <v>1</v>
      </c>
      <c r="B2" s="87"/>
      <c r="C2" s="18">
        <f>SUM(C3:C3)</f>
        <v>0.5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18">
      <c r="A3" s="29" t="s">
        <v>27</v>
      </c>
      <c r="B3" s="30" t="s">
        <v>163</v>
      </c>
      <c r="C3" s="20">
        <f>SUM(D3:O3)</f>
        <v>0.5</v>
      </c>
      <c r="D3" s="21"/>
      <c r="E3" s="22"/>
      <c r="F3" s="23"/>
      <c r="G3" s="23"/>
      <c r="H3" s="23"/>
      <c r="I3" s="23">
        <v>0.25</v>
      </c>
      <c r="J3" s="23">
        <v>0.25</v>
      </c>
      <c r="K3" s="23"/>
      <c r="L3" s="23"/>
      <c r="M3" s="23"/>
      <c r="N3" s="23"/>
      <c r="O3" s="23"/>
    </row>
    <row r="4" spans="1:15" s="2" customFormat="1" ht="18">
      <c r="A4" s="73" t="s">
        <v>165</v>
      </c>
      <c r="B4" s="74" t="s">
        <v>108</v>
      </c>
      <c r="C4" s="20">
        <f>SUM(D4:O4)</f>
        <v>4</v>
      </c>
      <c r="D4" s="21"/>
      <c r="E4" s="22"/>
      <c r="F4" s="23">
        <v>0.5</v>
      </c>
      <c r="G4" s="23">
        <v>0.5</v>
      </c>
      <c r="H4" s="23">
        <v>0.5</v>
      </c>
      <c r="I4" s="23">
        <v>0.5</v>
      </c>
      <c r="J4" s="23">
        <v>0.5</v>
      </c>
      <c r="K4" s="23">
        <v>0.5</v>
      </c>
      <c r="L4" s="23">
        <v>0.5</v>
      </c>
      <c r="M4" s="23">
        <v>0.5</v>
      </c>
      <c r="N4" s="23"/>
      <c r="O4" s="23"/>
    </row>
    <row r="5" spans="1:15" s="2" customFormat="1" ht="18">
      <c r="A5" s="73" t="s">
        <v>137</v>
      </c>
      <c r="B5" s="74" t="s">
        <v>164</v>
      </c>
      <c r="C5" s="20">
        <f>SUM(D5:O5)</f>
        <v>1.25</v>
      </c>
      <c r="D5" s="22"/>
      <c r="E5" s="22"/>
      <c r="F5" s="23"/>
      <c r="G5" s="23"/>
      <c r="H5" s="23">
        <v>0.25</v>
      </c>
      <c r="I5" s="23">
        <v>0.25</v>
      </c>
      <c r="J5" s="23">
        <v>0.25</v>
      </c>
      <c r="K5" s="23">
        <v>0.25</v>
      </c>
      <c r="L5" s="23">
        <v>0.25</v>
      </c>
      <c r="M5" s="23"/>
      <c r="N5" s="23"/>
      <c r="O5" s="23"/>
    </row>
    <row r="6" spans="1:15" s="4" customFormat="1" ht="20.25" customHeight="1">
      <c r="A6" s="90" t="s">
        <v>2</v>
      </c>
      <c r="B6" s="85"/>
      <c r="C6" s="26">
        <f>SUM(C7:C9)</f>
        <v>48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2" customFormat="1" ht="15" customHeight="1">
      <c r="A7" s="24" t="s">
        <v>166</v>
      </c>
      <c r="B7" s="25" t="s">
        <v>136</v>
      </c>
      <c r="C7" s="20">
        <f>SUM(D7:O7)</f>
        <v>26</v>
      </c>
      <c r="D7" s="22"/>
      <c r="E7" s="22">
        <v>4</v>
      </c>
      <c r="F7" s="22"/>
      <c r="G7" s="22"/>
      <c r="H7" s="22">
        <v>4</v>
      </c>
      <c r="I7" s="22">
        <v>4</v>
      </c>
      <c r="J7" s="22">
        <v>4</v>
      </c>
      <c r="K7" s="22">
        <v>4</v>
      </c>
      <c r="L7" s="22">
        <v>4</v>
      </c>
      <c r="M7" s="22">
        <v>2</v>
      </c>
      <c r="N7" s="22"/>
      <c r="O7" s="22"/>
    </row>
    <row r="8" spans="1:15" s="2" customFormat="1" ht="15" customHeight="1">
      <c r="A8" s="24" t="s">
        <v>167</v>
      </c>
      <c r="B8" s="25" t="s">
        <v>136</v>
      </c>
      <c r="C8" s="20">
        <f>SUM(D8:O8)</f>
        <v>22</v>
      </c>
      <c r="D8" s="22"/>
      <c r="E8" s="22"/>
      <c r="F8" s="22"/>
      <c r="G8" s="22"/>
      <c r="H8" s="22">
        <v>4</v>
      </c>
      <c r="I8" s="22">
        <v>4</v>
      </c>
      <c r="J8" s="22">
        <v>4</v>
      </c>
      <c r="K8" s="22">
        <v>4</v>
      </c>
      <c r="L8" s="22">
        <v>4</v>
      </c>
      <c r="M8" s="22">
        <v>2</v>
      </c>
      <c r="N8" s="22"/>
      <c r="O8" s="22"/>
    </row>
    <row r="9" spans="1:15" s="2" customFormat="1" ht="24" customHeight="1">
      <c r="A9" s="24"/>
      <c r="B9" s="25"/>
      <c r="C9" s="20">
        <f>SUM(D9:O9)</f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4" customFormat="1" ht="15" customHeight="1">
      <c r="A10" s="85" t="s">
        <v>4</v>
      </c>
      <c r="B10" s="85"/>
      <c r="C10" s="26">
        <f>SUM(C11:C12)</f>
        <v>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2" customFormat="1" ht="36">
      <c r="A11" s="67" t="s">
        <v>139</v>
      </c>
      <c r="B11" s="68" t="s">
        <v>168</v>
      </c>
      <c r="C11" s="20">
        <f>SUM(D11:O11)</f>
        <v>8</v>
      </c>
      <c r="D11" s="21"/>
      <c r="E11" s="22"/>
      <c r="F11" s="22"/>
      <c r="G11" s="22"/>
      <c r="H11" s="22">
        <v>2</v>
      </c>
      <c r="I11" s="22">
        <v>2</v>
      </c>
      <c r="J11" s="22">
        <v>2</v>
      </c>
      <c r="K11" s="22">
        <v>2</v>
      </c>
      <c r="L11" s="22"/>
      <c r="M11" s="22"/>
      <c r="N11" s="22"/>
      <c r="O11" s="22"/>
    </row>
    <row r="12" spans="1:15" s="2" customFormat="1" ht="19.5" customHeight="1">
      <c r="A12" s="67"/>
      <c r="B12" s="68"/>
      <c r="C12" s="20">
        <f>SUM(D12:O12)</f>
        <v>0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4" customFormat="1" ht="20.25" customHeight="1">
      <c r="A13" s="85" t="s">
        <v>5</v>
      </c>
      <c r="B13" s="85"/>
      <c r="C13" s="26">
        <f>SUM(C14:C14)</f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2" customFormat="1" ht="18">
      <c r="A14" s="70"/>
      <c r="B14" s="69"/>
      <c r="C14" s="20">
        <f>SUM(D14:O14)</f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4" customFormat="1" ht="20.25" customHeight="1">
      <c r="A15" s="85" t="s">
        <v>6</v>
      </c>
      <c r="B15" s="85"/>
      <c r="C15" s="26">
        <f>SUM(C16:C17)</f>
        <v>1.75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s="2" customFormat="1" ht="15" customHeight="1">
      <c r="A16" s="24" t="s">
        <v>140</v>
      </c>
      <c r="B16" s="25" t="s">
        <v>141</v>
      </c>
      <c r="C16" s="20">
        <f>SUM(D16:O16)</f>
        <v>1.75</v>
      </c>
      <c r="D16" s="22"/>
      <c r="E16" s="22"/>
      <c r="F16" s="22"/>
      <c r="G16" s="22"/>
      <c r="H16" s="22">
        <v>0.25</v>
      </c>
      <c r="I16" s="22">
        <v>0.25</v>
      </c>
      <c r="J16" s="22">
        <v>0.25</v>
      </c>
      <c r="K16" s="22">
        <v>0.25</v>
      </c>
      <c r="L16" s="22"/>
      <c r="M16" s="22">
        <v>0.25</v>
      </c>
      <c r="N16" s="22">
        <v>0.25</v>
      </c>
      <c r="O16" s="22">
        <v>0.25</v>
      </c>
    </row>
    <row r="17" spans="1:15" s="2" customFormat="1" ht="26.25" customHeight="1">
      <c r="A17" s="24"/>
      <c r="B17" s="25"/>
      <c r="C17" s="20">
        <f>SUM(D17:O17)</f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4" customFormat="1" ht="18">
      <c r="A18" s="85" t="s">
        <v>7</v>
      </c>
      <c r="B18" s="85"/>
      <c r="C18" s="26">
        <f>SUM(C19:C20)</f>
        <v>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s="2" customFormat="1" ht="19.5" customHeight="1">
      <c r="A19" s="24" t="s">
        <v>189</v>
      </c>
      <c r="B19" s="25" t="s">
        <v>143</v>
      </c>
      <c r="C19" s="20">
        <f>SUM(D19:O19)</f>
        <v>5</v>
      </c>
      <c r="D19" s="22"/>
      <c r="E19" s="22"/>
      <c r="F19" s="22"/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/>
      <c r="M19" s="22"/>
      <c r="N19" s="22"/>
      <c r="O19" s="22"/>
    </row>
    <row r="20" spans="1:15" s="2" customFormat="1" ht="15" customHeight="1">
      <c r="A20" s="24" t="s">
        <v>190</v>
      </c>
      <c r="B20" s="25" t="s">
        <v>191</v>
      </c>
      <c r="C20" s="20">
        <f>SUM(D20:O20)</f>
        <v>4</v>
      </c>
      <c r="D20" s="22"/>
      <c r="E20" s="22">
        <v>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4" customFormat="1" ht="20.25" customHeight="1">
      <c r="A21" s="85" t="s">
        <v>8</v>
      </c>
      <c r="B21" s="85"/>
      <c r="C21" s="26">
        <f>SUM(C22:C23)</f>
        <v>18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" customFormat="1" ht="28.5" customHeight="1">
      <c r="A22" s="24" t="s">
        <v>142</v>
      </c>
      <c r="B22" s="69" t="s">
        <v>169</v>
      </c>
      <c r="C22" s="20">
        <f>SUM(D22:O22)</f>
        <v>18</v>
      </c>
      <c r="D22" s="21"/>
      <c r="E22" s="22">
        <v>6</v>
      </c>
      <c r="F22" s="22"/>
      <c r="G22" s="22"/>
      <c r="H22" s="22"/>
      <c r="I22" s="22"/>
      <c r="J22" s="22">
        <v>6</v>
      </c>
      <c r="K22" s="22"/>
      <c r="L22" s="22"/>
      <c r="M22" s="22">
        <v>6</v>
      </c>
      <c r="N22" s="22"/>
      <c r="O22" s="22"/>
    </row>
    <row r="23" spans="1:15" s="2" customFormat="1" ht="28.5" customHeight="1">
      <c r="A23" s="24"/>
      <c r="B23" s="69"/>
      <c r="C23" s="20">
        <f>SUM(D23:O23)</f>
        <v>0</v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4" customFormat="1" ht="18">
      <c r="A24" s="85" t="s">
        <v>21</v>
      </c>
      <c r="B24" s="85"/>
      <c r="C24" s="26">
        <f>SUM(C25:C25)</f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" customFormat="1" ht="15" customHeight="1" thickBot="1">
      <c r="A25" s="24"/>
      <c r="B25" s="25"/>
      <c r="C25" s="20">
        <f>SUM(D25:O25)</f>
        <v>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4" customFormat="1" ht="15" customHeight="1">
      <c r="A26" s="86" t="s">
        <v>22</v>
      </c>
      <c r="B26" s="87"/>
      <c r="C26" s="26">
        <f>SUM(C27:C27)</f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" customFormat="1" ht="18">
      <c r="A27" s="67"/>
      <c r="B27" s="68"/>
      <c r="C27" s="20">
        <f>SUM(D27:O27)</f>
        <v>0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9.5" customHeight="1">
      <c r="A28" s="88" t="s">
        <v>24</v>
      </c>
      <c r="B28" s="88"/>
      <c r="C28" s="71">
        <f>SUM(C2,C6,C10,C13,C15,C18,C21,C24,C26)</f>
        <v>85.25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</sheetData>
  <sheetProtection/>
  <mergeCells count="10">
    <mergeCell ref="A21:B21"/>
    <mergeCell ref="A24:B24"/>
    <mergeCell ref="A26:B26"/>
    <mergeCell ref="A28:B28"/>
    <mergeCell ref="A2:B2"/>
    <mergeCell ref="A6:B6"/>
    <mergeCell ref="A10:B10"/>
    <mergeCell ref="A13:B13"/>
    <mergeCell ref="A15:B15"/>
    <mergeCell ref="A18:B18"/>
  </mergeCells>
  <printOptions/>
  <pageMargins left="0.7000000476837158" right="0.7000000476837158" top="0.75" bottom="0.75" header="0.30000001192092896" footer="0.30000001192092896"/>
  <pageSetup firstPageNumber="1" useFirstPageNumber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6" sqref="A2:O36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5" width="8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5" width="8.5" style="1" customWidth="1"/>
    <col min="16" max="16384" width="10.19921875" style="1" customWidth="1"/>
  </cols>
  <sheetData>
    <row r="1" spans="1:15" s="2" customFormat="1" ht="39" customHeight="1" thickBot="1">
      <c r="A1" s="5" t="s">
        <v>3</v>
      </c>
      <c r="B1" s="6" t="s">
        <v>0</v>
      </c>
      <c r="C1" s="7" t="s">
        <v>23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</row>
    <row r="2" spans="1:15" s="4" customFormat="1" ht="18">
      <c r="A2" s="89" t="s">
        <v>1</v>
      </c>
      <c r="B2" s="87"/>
      <c r="C2" s="18">
        <f>SUM(C3:C3)</f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18">
      <c r="A3" s="67" t="s">
        <v>162</v>
      </c>
      <c r="B3" s="68" t="s">
        <v>170</v>
      </c>
      <c r="C3" s="20">
        <f>SUM(D3:O3)</f>
        <v>3</v>
      </c>
      <c r="D3" s="21"/>
      <c r="E3" s="22">
        <v>1</v>
      </c>
      <c r="F3" s="23"/>
      <c r="G3" s="23"/>
      <c r="H3" s="23"/>
      <c r="I3" s="23">
        <v>1</v>
      </c>
      <c r="J3" s="23"/>
      <c r="K3" s="23"/>
      <c r="L3" s="23"/>
      <c r="M3" s="23"/>
      <c r="N3" s="23">
        <v>1</v>
      </c>
      <c r="O3" s="23"/>
    </row>
    <row r="4" spans="1:15" s="4" customFormat="1" ht="20.25" customHeight="1">
      <c r="A4" s="90" t="s">
        <v>2</v>
      </c>
      <c r="B4" s="85"/>
      <c r="C4" s="26">
        <f>SUM(C5:C6)</f>
        <v>34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" customFormat="1" ht="15" customHeight="1">
      <c r="A5" s="24" t="s">
        <v>171</v>
      </c>
      <c r="B5" s="25" t="s">
        <v>2</v>
      </c>
      <c r="C5" s="20">
        <f>SUM(D5:O5)</f>
        <v>34</v>
      </c>
      <c r="D5" s="22"/>
      <c r="E5" s="22"/>
      <c r="F5" s="22"/>
      <c r="G5" s="22"/>
      <c r="H5" s="22">
        <v>4</v>
      </c>
      <c r="I5" s="22">
        <v>8</v>
      </c>
      <c r="J5" s="22">
        <v>8</v>
      </c>
      <c r="K5" s="22">
        <v>8</v>
      </c>
      <c r="L5" s="22">
        <v>4</v>
      </c>
      <c r="M5" s="22">
        <v>2</v>
      </c>
      <c r="N5" s="22"/>
      <c r="O5" s="22"/>
    </row>
    <row r="6" spans="1:15" s="2" customFormat="1" ht="15" customHeight="1">
      <c r="A6" s="24"/>
      <c r="B6" s="25"/>
      <c r="C6" s="20">
        <f>SUM(D6:O6)</f>
        <v>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4" customFormat="1" ht="15" customHeight="1">
      <c r="A7" s="85" t="s">
        <v>4</v>
      </c>
      <c r="B7" s="85"/>
      <c r="C7" s="26">
        <f>SUM(C8:C11)</f>
        <v>12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2" customFormat="1" ht="36">
      <c r="A8" s="67" t="s">
        <v>172</v>
      </c>
      <c r="B8" s="68" t="s">
        <v>173</v>
      </c>
      <c r="C8" s="20">
        <f>SUM(D8:O8)</f>
        <v>12</v>
      </c>
      <c r="D8" s="21"/>
      <c r="E8" s="22"/>
      <c r="F8" s="22">
        <v>8</v>
      </c>
      <c r="G8" s="22"/>
      <c r="H8" s="22"/>
      <c r="I8" s="22"/>
      <c r="J8" s="22">
        <v>4</v>
      </c>
      <c r="K8" s="22"/>
      <c r="L8" s="22"/>
      <c r="M8" s="22"/>
      <c r="N8" s="22"/>
      <c r="O8" s="22"/>
    </row>
    <row r="9" spans="1:15" s="2" customFormat="1" ht="19.5" customHeight="1">
      <c r="A9" s="67"/>
      <c r="B9" s="68"/>
      <c r="C9" s="20">
        <f>SUM(D9:O9)</f>
        <v>0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" customFormat="1" ht="15" customHeight="1">
      <c r="A10" s="24"/>
      <c r="B10" s="69"/>
      <c r="C10" s="20">
        <f>SUM(D10:O10)</f>
        <v>0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2" customFormat="1" ht="15" customHeight="1">
      <c r="A11" s="24"/>
      <c r="B11" s="69"/>
      <c r="C11" s="20">
        <f>SUM(D11:O11)</f>
        <v>0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4" customFormat="1" ht="20.25" customHeight="1">
      <c r="A12" s="85" t="s">
        <v>5</v>
      </c>
      <c r="B12" s="85"/>
      <c r="C12" s="26">
        <f>SUM(C13:C15)</f>
        <v>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2" customFormat="1" ht="18">
      <c r="A13" s="70" t="s">
        <v>172</v>
      </c>
      <c r="B13" s="69" t="s">
        <v>148</v>
      </c>
      <c r="C13" s="20">
        <f>SUM(D13:O13)</f>
        <v>8</v>
      </c>
      <c r="D13" s="22"/>
      <c r="E13" s="22"/>
      <c r="F13" s="22">
        <v>4</v>
      </c>
      <c r="G13" s="22"/>
      <c r="H13" s="22"/>
      <c r="I13" s="22"/>
      <c r="J13" s="22">
        <v>4</v>
      </c>
      <c r="K13" s="22"/>
      <c r="L13" s="22"/>
      <c r="M13" s="22"/>
      <c r="N13" s="22"/>
      <c r="O13" s="22"/>
    </row>
    <row r="14" spans="1:15" s="2" customFormat="1" ht="18">
      <c r="A14" s="70"/>
      <c r="B14" s="69"/>
      <c r="C14" s="20">
        <f>SUM(D14:O14)</f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2" customFormat="1" ht="18">
      <c r="A15" s="70"/>
      <c r="B15" s="69"/>
      <c r="C15" s="20">
        <f>SUM(D15:O15)</f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4" customFormat="1" ht="20.25" customHeight="1">
      <c r="A16" s="85" t="s">
        <v>6</v>
      </c>
      <c r="B16" s="85"/>
      <c r="C16" s="26">
        <f>SUM(C17:C20)</f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s="2" customFormat="1" ht="15" customHeight="1">
      <c r="A17" s="24"/>
      <c r="B17" s="25"/>
      <c r="C17" s="20">
        <f>SUM(D17:O17)</f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2" customFormat="1" ht="26.25" customHeight="1">
      <c r="A18" s="24"/>
      <c r="B18" s="25"/>
      <c r="C18" s="20">
        <f>SUM(D18:O18)</f>
        <v>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2" customFormat="1" ht="15" customHeight="1">
      <c r="A19" s="24"/>
      <c r="B19" s="25"/>
      <c r="C19" s="20">
        <f>SUM(D19:O19)</f>
        <v>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2" customFormat="1" ht="23.25" customHeight="1">
      <c r="A20" s="24"/>
      <c r="B20" s="25"/>
      <c r="C20" s="20">
        <f>SUM(D20:O20)</f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4" customFormat="1" ht="18">
      <c r="A21" s="85" t="s">
        <v>7</v>
      </c>
      <c r="B21" s="85"/>
      <c r="C21" s="26">
        <f>SUM(C22:C25)</f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" customFormat="1" ht="19.5" customHeight="1">
      <c r="A22" s="24"/>
      <c r="B22" s="25"/>
      <c r="C22" s="20">
        <f>SUM(D22:O22)</f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2" customFormat="1" ht="15" customHeight="1">
      <c r="A23" s="24"/>
      <c r="B23" s="25"/>
      <c r="C23" s="20">
        <f>SUM(D23:O23)</f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2" customFormat="1" ht="15" customHeight="1">
      <c r="A24" s="24"/>
      <c r="B24" s="25"/>
      <c r="C24" s="20">
        <f>SUM(D24:O24)</f>
        <v>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2" customFormat="1" ht="16.5" customHeight="1">
      <c r="A25" s="24"/>
      <c r="B25" s="25"/>
      <c r="C25" s="20">
        <f>SUM(D25:O25)</f>
        <v>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4" customFormat="1" ht="20.25" customHeight="1">
      <c r="A26" s="85" t="s">
        <v>8</v>
      </c>
      <c r="B26" s="85"/>
      <c r="C26" s="26">
        <f>SUM(C27:C28)</f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" customFormat="1" ht="28.5" customHeight="1">
      <c r="A27" s="24"/>
      <c r="B27" s="69"/>
      <c r="C27" s="20">
        <f>SUM(D27:O27)</f>
        <v>0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2" customFormat="1" ht="28.5" customHeight="1">
      <c r="A28" s="24"/>
      <c r="B28" s="69"/>
      <c r="C28" s="20">
        <f>SUM(D28:O28)</f>
        <v>0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4" customFormat="1" ht="18">
      <c r="A29" s="85" t="s">
        <v>21</v>
      </c>
      <c r="B29" s="85"/>
      <c r="C29" s="26">
        <f>SUM(C30:C32)</f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s="2" customFormat="1" ht="15" customHeight="1">
      <c r="A30" s="24"/>
      <c r="B30" s="25"/>
      <c r="C30" s="20">
        <f>SUM(D30:O30)</f>
        <v>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2" customFormat="1" ht="15" customHeight="1">
      <c r="A31" s="24"/>
      <c r="B31" s="25"/>
      <c r="C31" s="20">
        <f>SUM(D31:O31)</f>
        <v>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2" customFormat="1" ht="15" customHeight="1" thickBot="1">
      <c r="A32" s="24"/>
      <c r="B32" s="25"/>
      <c r="C32" s="20">
        <f>SUM(D32:O32)</f>
        <v>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s="4" customFormat="1" ht="15" customHeight="1">
      <c r="A33" s="86" t="s">
        <v>22</v>
      </c>
      <c r="B33" s="87"/>
      <c r="C33" s="26">
        <f>SUM(C34:C35)</f>
        <v>0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2" customFormat="1" ht="18">
      <c r="A34" s="67"/>
      <c r="B34" s="68"/>
      <c r="C34" s="20">
        <f>SUM(D34:O34)</f>
        <v>0</v>
      </c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s="2" customFormat="1" ht="18">
      <c r="A35" s="67"/>
      <c r="B35" s="68"/>
      <c r="C35" s="20">
        <f>SUM(D35:O35)</f>
        <v>0</v>
      </c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9.5" customHeight="1">
      <c r="A36" s="88" t="s">
        <v>24</v>
      </c>
      <c r="B36" s="88"/>
      <c r="C36" s="71">
        <f>SUM(C2,C4,C7,C12,C16,C21,C26,C29,C33)</f>
        <v>57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</sheetData>
  <sheetProtection/>
  <mergeCells count="10">
    <mergeCell ref="A26:B26"/>
    <mergeCell ref="A29:B29"/>
    <mergeCell ref="A33:B33"/>
    <mergeCell ref="A36:B36"/>
    <mergeCell ref="A2:B2"/>
    <mergeCell ref="A4:B4"/>
    <mergeCell ref="A7:B7"/>
    <mergeCell ref="A12:B12"/>
    <mergeCell ref="A16:B16"/>
    <mergeCell ref="A21:B21"/>
  </mergeCells>
  <printOptions/>
  <pageMargins left="0.7000000476837158" right="0.7000000476837158" top="0.75" bottom="0.75" header="0.30000001192092896" footer="0.30000001192092896"/>
  <pageSetup firstPageNumber="1" useFirstPageNumber="1"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D29" sqref="D29"/>
    </sheetView>
  </sheetViews>
  <sheetFormatPr defaultColWidth="8.796875" defaultRowHeight="14.25"/>
  <cols>
    <col min="1" max="1" width="17" style="13" customWidth="1"/>
    <col min="2" max="2" width="11.69921875" style="13" customWidth="1"/>
    <col min="3" max="3" width="34.59765625" style="13" customWidth="1"/>
    <col min="4" max="4" width="7.8984375" style="13" bestFit="1" customWidth="1"/>
    <col min="5" max="5" width="7" style="13" bestFit="1" customWidth="1"/>
    <col min="6" max="6" width="12" style="13" customWidth="1"/>
    <col min="7" max="7" width="15.69921875" style="13" hidden="1" customWidth="1"/>
  </cols>
  <sheetData>
    <row r="1" spans="1:7" ht="18.75">
      <c r="A1" s="91" t="s">
        <v>246</v>
      </c>
      <c r="B1" s="91"/>
      <c r="C1" s="91"/>
      <c r="D1" s="91"/>
      <c r="E1" s="91"/>
      <c r="F1" s="91"/>
      <c r="G1" s="91"/>
    </row>
    <row r="2" spans="1:7" ht="48" thickBot="1">
      <c r="A2" s="92" t="s">
        <v>247</v>
      </c>
      <c r="B2" s="92" t="s">
        <v>248</v>
      </c>
      <c r="C2" s="92" t="s">
        <v>249</v>
      </c>
      <c r="D2" s="92" t="s">
        <v>250</v>
      </c>
      <c r="E2" s="92" t="s">
        <v>251</v>
      </c>
      <c r="F2" s="92" t="s">
        <v>252</v>
      </c>
      <c r="G2" s="92" t="s">
        <v>253</v>
      </c>
    </row>
    <row r="3" spans="1:14" ht="31.5">
      <c r="A3" s="93" t="s">
        <v>254</v>
      </c>
      <c r="B3" s="94" t="s">
        <v>255</v>
      </c>
      <c r="C3" s="94" t="s">
        <v>256</v>
      </c>
      <c r="D3" s="95">
        <v>500</v>
      </c>
      <c r="E3" s="94"/>
      <c r="F3" s="94"/>
      <c r="G3" s="96">
        <v>1.5</v>
      </c>
      <c r="I3" s="97" t="s">
        <v>257</v>
      </c>
      <c r="J3" s="98"/>
      <c r="K3" s="98"/>
      <c r="L3" s="98"/>
      <c r="M3" s="98"/>
      <c r="N3" s="99"/>
    </row>
    <row r="4" spans="1:14" ht="47.25">
      <c r="A4" s="100"/>
      <c r="B4" s="100" t="s">
        <v>255</v>
      </c>
      <c r="C4" s="100" t="s">
        <v>258</v>
      </c>
      <c r="D4" s="101">
        <v>1000</v>
      </c>
      <c r="E4" s="100"/>
      <c r="F4" s="100"/>
      <c r="G4" s="102">
        <v>1.6</v>
      </c>
      <c r="I4" s="103"/>
      <c r="J4" s="104"/>
      <c r="K4" s="104"/>
      <c r="L4" s="104"/>
      <c r="M4" s="104"/>
      <c r="N4" s="105"/>
    </row>
    <row r="5" spans="1:14" ht="48" thickBot="1">
      <c r="A5" s="100"/>
      <c r="B5" s="100" t="s">
        <v>255</v>
      </c>
      <c r="C5" s="100" t="s">
        <v>259</v>
      </c>
      <c r="D5" s="101">
        <v>1000</v>
      </c>
      <c r="E5" s="100"/>
      <c r="F5" s="100"/>
      <c r="G5" s="102">
        <v>1.6</v>
      </c>
      <c r="I5" s="106"/>
      <c r="J5" s="107"/>
      <c r="K5" s="107"/>
      <c r="L5" s="107"/>
      <c r="M5" s="107"/>
      <c r="N5" s="108"/>
    </row>
    <row r="6" spans="1:7" ht="31.5">
      <c r="A6" s="100"/>
      <c r="B6" s="94" t="s">
        <v>255</v>
      </c>
      <c r="C6" s="94" t="s">
        <v>260</v>
      </c>
      <c r="D6" s="95">
        <v>3500</v>
      </c>
      <c r="E6" s="95">
        <v>500</v>
      </c>
      <c r="F6" s="94">
        <v>16</v>
      </c>
      <c r="G6" s="109">
        <v>1.3</v>
      </c>
    </row>
    <row r="7" spans="1:7" ht="47.25">
      <c r="A7" s="100"/>
      <c r="B7" s="94" t="s">
        <v>255</v>
      </c>
      <c r="C7" s="94" t="s">
        <v>261</v>
      </c>
      <c r="D7" s="95">
        <v>1000</v>
      </c>
      <c r="E7" s="95">
        <v>500</v>
      </c>
      <c r="F7" s="94">
        <v>6</v>
      </c>
      <c r="G7" s="109">
        <v>2.3</v>
      </c>
    </row>
    <row r="8" spans="1:7" ht="15.75">
      <c r="A8" s="110"/>
      <c r="B8" s="110"/>
      <c r="C8" s="110"/>
      <c r="D8" s="111"/>
      <c r="E8" s="111"/>
      <c r="F8" s="110"/>
      <c r="G8" s="112"/>
    </row>
    <row r="9" spans="1:7" ht="31.5">
      <c r="A9" s="100" t="s">
        <v>262</v>
      </c>
      <c r="B9" s="94" t="s">
        <v>263</v>
      </c>
      <c r="C9" s="94" t="s">
        <v>264</v>
      </c>
      <c r="D9" s="94"/>
      <c r="E9" s="95">
        <v>300</v>
      </c>
      <c r="F9" s="94">
        <v>8</v>
      </c>
      <c r="G9" s="109">
        <v>1.8</v>
      </c>
    </row>
    <row r="10" spans="1:7" ht="47.25">
      <c r="A10" s="100"/>
      <c r="B10" s="100" t="s">
        <v>265</v>
      </c>
      <c r="C10" s="100" t="s">
        <v>266</v>
      </c>
      <c r="D10" s="101">
        <v>500</v>
      </c>
      <c r="E10" s="100"/>
      <c r="F10" s="100"/>
      <c r="G10" s="102">
        <v>1</v>
      </c>
    </row>
    <row r="11" spans="1:7" ht="63">
      <c r="A11" s="100"/>
      <c r="B11" s="94" t="s">
        <v>267</v>
      </c>
      <c r="C11" s="94" t="s">
        <v>268</v>
      </c>
      <c r="D11" s="95">
        <v>3000</v>
      </c>
      <c r="E11" s="95">
        <v>250</v>
      </c>
      <c r="F11" s="94">
        <v>24</v>
      </c>
      <c r="G11" s="109">
        <v>2</v>
      </c>
    </row>
    <row r="12" spans="1:7" ht="47.25">
      <c r="A12" s="100"/>
      <c r="B12" s="100" t="s">
        <v>263</v>
      </c>
      <c r="C12" s="100" t="s">
        <v>269</v>
      </c>
      <c r="D12" s="101">
        <v>3000</v>
      </c>
      <c r="E12" s="101"/>
      <c r="F12" s="100"/>
      <c r="G12" s="102">
        <v>1.5</v>
      </c>
    </row>
    <row r="13" spans="1:7" ht="63">
      <c r="A13" s="100"/>
      <c r="B13" s="100" t="s">
        <v>263</v>
      </c>
      <c r="C13" s="100" t="s">
        <v>270</v>
      </c>
      <c r="D13" s="101">
        <v>2500</v>
      </c>
      <c r="E13" s="101">
        <v>750</v>
      </c>
      <c r="F13" s="100">
        <v>42</v>
      </c>
      <c r="G13" s="102">
        <v>2</v>
      </c>
    </row>
    <row r="14" spans="1:7" ht="15.75">
      <c r="A14" s="100"/>
      <c r="B14" s="100" t="s">
        <v>263</v>
      </c>
      <c r="C14" s="100" t="s">
        <v>271</v>
      </c>
      <c r="D14" s="100"/>
      <c r="E14" s="100"/>
      <c r="F14" s="100">
        <v>6</v>
      </c>
      <c r="G14" s="102">
        <v>1.6</v>
      </c>
    </row>
    <row r="15" spans="1:7" ht="47.25">
      <c r="A15" s="100"/>
      <c r="B15" s="100" t="s">
        <v>263</v>
      </c>
      <c r="C15" s="100" t="s">
        <v>272</v>
      </c>
      <c r="D15" s="101">
        <v>500</v>
      </c>
      <c r="E15" s="101">
        <v>250</v>
      </c>
      <c r="F15" s="100">
        <v>6</v>
      </c>
      <c r="G15" s="102">
        <v>1.8</v>
      </c>
    </row>
    <row r="16" spans="1:7" ht="15.75">
      <c r="A16" s="113"/>
      <c r="B16" s="113"/>
      <c r="C16" s="113"/>
      <c r="D16" s="113"/>
      <c r="E16" s="113"/>
      <c r="F16" s="113"/>
      <c r="G16" s="114"/>
    </row>
    <row r="17" spans="1:7" ht="31.5">
      <c r="A17" s="100" t="s">
        <v>273</v>
      </c>
      <c r="B17" s="100" t="s">
        <v>263</v>
      </c>
      <c r="C17" s="100" t="s">
        <v>274</v>
      </c>
      <c r="D17" s="100"/>
      <c r="E17" s="101">
        <v>1500</v>
      </c>
      <c r="F17" s="100">
        <v>16</v>
      </c>
      <c r="G17" s="102">
        <v>2.3</v>
      </c>
    </row>
    <row r="18" spans="1:7" ht="15.75">
      <c r="A18" s="113"/>
      <c r="B18" s="113"/>
      <c r="C18" s="113"/>
      <c r="D18" s="113"/>
      <c r="E18" s="113"/>
      <c r="F18" s="113"/>
      <c r="G18" s="114"/>
    </row>
    <row r="19" spans="1:7" ht="47.25">
      <c r="A19" s="100" t="s">
        <v>210</v>
      </c>
      <c r="B19" s="94" t="s">
        <v>275</v>
      </c>
      <c r="C19" s="94" t="s">
        <v>276</v>
      </c>
      <c r="D19" s="94"/>
      <c r="E19" s="95">
        <v>250</v>
      </c>
      <c r="F19" s="94">
        <v>24</v>
      </c>
      <c r="G19" s="109">
        <v>2</v>
      </c>
    </row>
    <row r="20" spans="1:7" ht="31.5">
      <c r="A20" s="100"/>
      <c r="B20" s="100" t="s">
        <v>277</v>
      </c>
      <c r="C20" s="100" t="s">
        <v>278</v>
      </c>
      <c r="D20" s="100"/>
      <c r="E20" s="101">
        <v>500</v>
      </c>
      <c r="F20" s="100">
        <v>48</v>
      </c>
      <c r="G20" s="102">
        <v>1.8</v>
      </c>
    </row>
    <row r="21" spans="1:7" ht="31.5">
      <c r="A21" s="100"/>
      <c r="B21" s="94" t="s">
        <v>255</v>
      </c>
      <c r="C21" s="94" t="s">
        <v>279</v>
      </c>
      <c r="D21" s="95">
        <v>5000</v>
      </c>
      <c r="E21" s="94"/>
      <c r="F21" s="94"/>
      <c r="G21" s="109">
        <v>1.8</v>
      </c>
    </row>
    <row r="22" spans="1:7" ht="15.75">
      <c r="A22" s="113"/>
      <c r="B22" s="113"/>
      <c r="C22" s="113"/>
      <c r="D22" s="113"/>
      <c r="E22" s="113"/>
      <c r="F22" s="113"/>
      <c r="G22" s="114"/>
    </row>
    <row r="23" spans="1:7" ht="31.5">
      <c r="A23" s="100" t="s">
        <v>280</v>
      </c>
      <c r="B23" s="94" t="s">
        <v>255</v>
      </c>
      <c r="C23" s="94" t="s">
        <v>281</v>
      </c>
      <c r="D23" s="95">
        <v>1500</v>
      </c>
      <c r="E23" s="94"/>
      <c r="F23" s="94"/>
      <c r="G23" s="109">
        <v>1.6</v>
      </c>
    </row>
    <row r="24" spans="1:7" ht="63">
      <c r="A24" s="100"/>
      <c r="B24" s="94" t="s">
        <v>282</v>
      </c>
      <c r="C24" s="94" t="s">
        <v>283</v>
      </c>
      <c r="D24" s="94"/>
      <c r="E24" s="95">
        <v>500</v>
      </c>
      <c r="F24" s="94">
        <v>16</v>
      </c>
      <c r="G24" s="109">
        <v>1.6</v>
      </c>
    </row>
    <row r="25" spans="1:7" ht="15.75">
      <c r="A25" s="113"/>
      <c r="B25" s="113"/>
      <c r="C25" s="113"/>
      <c r="D25" s="113"/>
      <c r="E25" s="113"/>
      <c r="F25" s="113"/>
      <c r="G25" s="114"/>
    </row>
    <row r="26" spans="1:7" ht="47.25">
      <c r="A26" s="100" t="s">
        <v>284</v>
      </c>
      <c r="B26" s="94" t="s">
        <v>255</v>
      </c>
      <c r="C26" s="94" t="s">
        <v>285</v>
      </c>
      <c r="D26" s="95">
        <v>2500</v>
      </c>
      <c r="E26" s="95">
        <v>500</v>
      </c>
      <c r="F26" s="94">
        <v>16</v>
      </c>
      <c r="G26" s="109">
        <v>2.2</v>
      </c>
    </row>
    <row r="27" spans="1:7" ht="31.5">
      <c r="A27" s="100"/>
      <c r="B27" s="100" t="s">
        <v>263</v>
      </c>
      <c r="C27" s="100" t="s">
        <v>286</v>
      </c>
      <c r="D27" s="100"/>
      <c r="E27" s="101">
        <v>750</v>
      </c>
      <c r="F27" s="100">
        <v>20</v>
      </c>
      <c r="G27" s="102">
        <v>2.2</v>
      </c>
    </row>
    <row r="28" spans="1:7" ht="15.75">
      <c r="A28" s="113"/>
      <c r="B28" s="113"/>
      <c r="C28" s="113"/>
      <c r="D28" s="113"/>
      <c r="E28" s="113"/>
      <c r="F28" s="113"/>
      <c r="G28" s="114"/>
    </row>
    <row r="29" spans="1:7" ht="47.25">
      <c r="A29" s="100" t="s">
        <v>209</v>
      </c>
      <c r="B29" s="94" t="s">
        <v>263</v>
      </c>
      <c r="C29" s="94" t="s">
        <v>287</v>
      </c>
      <c r="D29" s="94"/>
      <c r="E29" s="95">
        <v>500</v>
      </c>
      <c r="F29" s="94">
        <v>8</v>
      </c>
      <c r="G29" s="109">
        <v>2</v>
      </c>
    </row>
    <row r="30" spans="1:7" ht="15.75">
      <c r="A30" s="100"/>
      <c r="B30" s="100" t="s">
        <v>263</v>
      </c>
      <c r="C30" s="100" t="s">
        <v>288</v>
      </c>
      <c r="D30" s="101">
        <v>500</v>
      </c>
      <c r="E30" s="101">
        <v>150</v>
      </c>
      <c r="F30" s="100">
        <v>6</v>
      </c>
      <c r="G30" s="102">
        <v>2.4</v>
      </c>
    </row>
    <row r="31" spans="1:7" ht="14.25">
      <c r="A31" s="115"/>
      <c r="B31" s="115"/>
      <c r="C31" s="115"/>
      <c r="D31" s="115"/>
      <c r="E31" s="115"/>
      <c r="F31" s="115"/>
      <c r="G31" s="115"/>
    </row>
    <row r="32" spans="4:5" ht="14.25">
      <c r="D32" s="116">
        <f>SUM(D3,D4,D5,D6,D7,D9,D10,D11,D12,D13,D15,D21,D24,D23,D26,D30)</f>
        <v>26000</v>
      </c>
      <c r="E32" s="116">
        <f>SUM(E6,E7,E9,E11,E13,E15,E17,E19,E20,E24,E26,E27,E29,E30)</f>
        <v>7200</v>
      </c>
    </row>
    <row r="33" ht="14.25">
      <c r="E33" s="116">
        <f>SUM(D32,E32)</f>
        <v>33200</v>
      </c>
    </row>
  </sheetData>
  <sheetProtection/>
  <mergeCells count="7">
    <mergeCell ref="A28:G28"/>
    <mergeCell ref="A1:G1"/>
    <mergeCell ref="I3:N5"/>
    <mergeCell ref="A16:G16"/>
    <mergeCell ref="A18:G18"/>
    <mergeCell ref="A22:G22"/>
    <mergeCell ref="A25:G2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1">
      <selection activeCell="J44" sqref="J44"/>
    </sheetView>
  </sheetViews>
  <sheetFormatPr defaultColWidth="8.796875" defaultRowHeight="14.25"/>
  <cols>
    <col min="1" max="1" width="17" style="0" customWidth="1"/>
    <col min="2" max="2" width="14.5" style="0" customWidth="1"/>
    <col min="3" max="3" width="37.09765625" style="0" customWidth="1"/>
    <col min="4" max="4" width="10.3984375" style="0" customWidth="1"/>
    <col min="5" max="6" width="12" style="0" customWidth="1"/>
    <col min="7" max="7" width="12.3984375" style="0" hidden="1" customWidth="1"/>
  </cols>
  <sheetData>
    <row r="1" spans="1:7" ht="18.75">
      <c r="A1" s="117" t="s">
        <v>289</v>
      </c>
      <c r="B1" s="117"/>
      <c r="C1" s="117"/>
      <c r="D1" s="117"/>
      <c r="E1" s="117"/>
      <c r="F1" s="117"/>
      <c r="G1" s="117"/>
    </row>
    <row r="2" spans="1:7" ht="32.25" thickBot="1">
      <c r="A2" s="92" t="s">
        <v>247</v>
      </c>
      <c r="B2" s="92" t="s">
        <v>248</v>
      </c>
      <c r="C2" s="92" t="s">
        <v>249</v>
      </c>
      <c r="D2" s="92" t="s">
        <v>250</v>
      </c>
      <c r="E2" s="92" t="s">
        <v>290</v>
      </c>
      <c r="F2" s="118" t="s">
        <v>252</v>
      </c>
      <c r="G2" s="92" t="s">
        <v>253</v>
      </c>
    </row>
    <row r="3" spans="1:14" ht="63">
      <c r="A3" s="119" t="s">
        <v>254</v>
      </c>
      <c r="B3" s="120" t="s">
        <v>255</v>
      </c>
      <c r="C3" s="120" t="s">
        <v>291</v>
      </c>
      <c r="D3" s="121">
        <v>3500</v>
      </c>
      <c r="E3" s="120"/>
      <c r="F3" s="120"/>
      <c r="G3" s="102">
        <v>1.6</v>
      </c>
      <c r="I3" s="97" t="s">
        <v>257</v>
      </c>
      <c r="J3" s="98"/>
      <c r="K3" s="98"/>
      <c r="L3" s="98"/>
      <c r="M3" s="98"/>
      <c r="N3" s="99"/>
    </row>
    <row r="4" spans="1:14" ht="31.5">
      <c r="A4" s="122"/>
      <c r="B4" s="100" t="s">
        <v>36</v>
      </c>
      <c r="C4" s="100" t="s">
        <v>292</v>
      </c>
      <c r="D4" s="101">
        <v>5800</v>
      </c>
      <c r="E4" s="101">
        <v>3500</v>
      </c>
      <c r="F4" s="100">
        <v>42</v>
      </c>
      <c r="G4" s="102">
        <v>2</v>
      </c>
      <c r="I4" s="103"/>
      <c r="J4" s="104"/>
      <c r="K4" s="104"/>
      <c r="L4" s="104"/>
      <c r="M4" s="104"/>
      <c r="N4" s="105"/>
    </row>
    <row r="5" spans="1:14" ht="48" thickBot="1">
      <c r="A5" s="122"/>
      <c r="B5" s="100" t="s">
        <v>263</v>
      </c>
      <c r="C5" s="100" t="s">
        <v>293</v>
      </c>
      <c r="D5" s="101">
        <v>125000</v>
      </c>
      <c r="E5" s="100"/>
      <c r="F5" s="100"/>
      <c r="G5" s="102">
        <v>2</v>
      </c>
      <c r="I5" s="106"/>
      <c r="J5" s="107"/>
      <c r="K5" s="107"/>
      <c r="L5" s="107"/>
      <c r="M5" s="107"/>
      <c r="N5" s="108"/>
    </row>
    <row r="6" spans="1:7" ht="15.75">
      <c r="A6" s="123"/>
      <c r="B6" s="113"/>
      <c r="C6" s="113"/>
      <c r="D6" s="113"/>
      <c r="E6" s="113"/>
      <c r="F6" s="113"/>
      <c r="G6" s="114"/>
    </row>
    <row r="7" spans="1:7" ht="31.5">
      <c r="A7" s="124" t="s">
        <v>262</v>
      </c>
      <c r="B7" s="94" t="s">
        <v>263</v>
      </c>
      <c r="C7" s="94" t="s">
        <v>294</v>
      </c>
      <c r="D7" s="95">
        <v>3000</v>
      </c>
      <c r="E7" s="95">
        <v>1500</v>
      </c>
      <c r="F7" s="94">
        <v>40</v>
      </c>
      <c r="G7" s="109">
        <v>1.8</v>
      </c>
    </row>
    <row r="8" spans="1:7" ht="15.75">
      <c r="A8" s="122"/>
      <c r="B8" s="94" t="s">
        <v>295</v>
      </c>
      <c r="C8" s="94" t="s">
        <v>296</v>
      </c>
      <c r="D8" s="95">
        <v>15000</v>
      </c>
      <c r="E8" s="95">
        <v>10000</v>
      </c>
      <c r="F8" s="94">
        <v>80</v>
      </c>
      <c r="G8" s="109">
        <v>2.4</v>
      </c>
    </row>
    <row r="9" spans="1:7" ht="31.5">
      <c r="A9" s="122"/>
      <c r="B9" s="94" t="s">
        <v>263</v>
      </c>
      <c r="C9" s="94" t="s">
        <v>297</v>
      </c>
      <c r="D9" s="95">
        <v>5000</v>
      </c>
      <c r="E9" s="94"/>
      <c r="F9" s="94"/>
      <c r="G9" s="102">
        <v>1.4</v>
      </c>
    </row>
    <row r="10" spans="1:7" ht="31.5">
      <c r="A10" s="122"/>
      <c r="B10" s="94" t="s">
        <v>255</v>
      </c>
      <c r="C10" s="94" t="s">
        <v>298</v>
      </c>
      <c r="D10" s="95">
        <v>8000</v>
      </c>
      <c r="E10" s="94"/>
      <c r="F10" s="94"/>
      <c r="G10" s="109">
        <v>2.4</v>
      </c>
    </row>
    <row r="11" spans="1:7" ht="47.25">
      <c r="A11" s="122"/>
      <c r="B11" s="94" t="s">
        <v>267</v>
      </c>
      <c r="C11" s="94" t="s">
        <v>299</v>
      </c>
      <c r="D11" s="95"/>
      <c r="E11" s="95">
        <v>4500</v>
      </c>
      <c r="F11" s="94">
        <v>48</v>
      </c>
      <c r="G11" s="109">
        <v>1.6</v>
      </c>
    </row>
    <row r="12" spans="1:7" ht="15.75">
      <c r="A12" s="123"/>
      <c r="B12" s="113"/>
      <c r="C12" s="113"/>
      <c r="D12" s="113"/>
      <c r="E12" s="113"/>
      <c r="F12" s="113"/>
      <c r="G12" s="114"/>
    </row>
    <row r="13" spans="1:7" ht="47.25">
      <c r="A13" s="124" t="s">
        <v>273</v>
      </c>
      <c r="B13" s="100" t="s">
        <v>255</v>
      </c>
      <c r="C13" s="100" t="s">
        <v>300</v>
      </c>
      <c r="D13" s="101">
        <v>5000</v>
      </c>
      <c r="E13" s="100"/>
      <c r="F13" s="100"/>
      <c r="G13" s="102">
        <v>2.6</v>
      </c>
    </row>
    <row r="14" spans="1:7" ht="31.5">
      <c r="A14" s="122"/>
      <c r="B14" s="100" t="s">
        <v>277</v>
      </c>
      <c r="C14" s="100" t="s">
        <v>301</v>
      </c>
      <c r="D14" s="101">
        <v>2000</v>
      </c>
      <c r="E14" s="100"/>
      <c r="F14" s="100"/>
      <c r="G14" s="102">
        <v>1.8</v>
      </c>
    </row>
    <row r="15" spans="1:7" ht="47.25">
      <c r="A15" s="122"/>
      <c r="B15" s="100" t="s">
        <v>255</v>
      </c>
      <c r="C15" s="100" t="s">
        <v>302</v>
      </c>
      <c r="D15" s="101">
        <v>15000</v>
      </c>
      <c r="E15" s="100"/>
      <c r="F15" s="100"/>
      <c r="G15" s="102">
        <v>2.2</v>
      </c>
    </row>
    <row r="16" spans="1:7" ht="31.5">
      <c r="A16" s="122"/>
      <c r="B16" s="100" t="s">
        <v>263</v>
      </c>
      <c r="C16" s="100" t="s">
        <v>303</v>
      </c>
      <c r="D16" s="101">
        <v>3000</v>
      </c>
      <c r="E16" s="101">
        <v>1000</v>
      </c>
      <c r="F16" s="100">
        <v>16</v>
      </c>
      <c r="G16" s="102">
        <v>1.8</v>
      </c>
    </row>
    <row r="17" spans="1:7" ht="15.75">
      <c r="A17" s="123"/>
      <c r="B17" s="113"/>
      <c r="C17" s="113"/>
      <c r="D17" s="113"/>
      <c r="E17" s="113"/>
      <c r="F17" s="113"/>
      <c r="G17" s="114"/>
    </row>
    <row r="18" spans="1:7" ht="63">
      <c r="A18" s="124" t="s">
        <v>210</v>
      </c>
      <c r="B18" s="100" t="s">
        <v>263</v>
      </c>
      <c r="C18" s="100" t="s">
        <v>304</v>
      </c>
      <c r="D18" s="101">
        <v>20000</v>
      </c>
      <c r="E18" s="101">
        <v>6500</v>
      </c>
      <c r="F18" s="100"/>
      <c r="G18" s="102">
        <v>1.8</v>
      </c>
    </row>
    <row r="19" spans="1:7" ht="47.25">
      <c r="A19" s="122"/>
      <c r="B19" s="94" t="s">
        <v>263</v>
      </c>
      <c r="C19" s="94" t="s">
        <v>305</v>
      </c>
      <c r="D19" s="94"/>
      <c r="E19" s="95">
        <v>3250</v>
      </c>
      <c r="F19" s="94">
        <v>64</v>
      </c>
      <c r="G19" s="109">
        <v>2.2</v>
      </c>
    </row>
    <row r="20" spans="1:7" ht="31.5">
      <c r="A20" s="122"/>
      <c r="B20" s="100" t="s">
        <v>277</v>
      </c>
      <c r="C20" s="100" t="s">
        <v>306</v>
      </c>
      <c r="D20" s="101">
        <v>2000</v>
      </c>
      <c r="E20" s="100"/>
      <c r="F20" s="100"/>
      <c r="G20" s="102">
        <v>1.6</v>
      </c>
    </row>
    <row r="21" spans="1:7" ht="31.5">
      <c r="A21" s="122"/>
      <c r="B21" s="94" t="s">
        <v>263</v>
      </c>
      <c r="C21" s="94" t="s">
        <v>307</v>
      </c>
      <c r="D21" s="95">
        <v>5000</v>
      </c>
      <c r="E21" s="94"/>
      <c r="F21" s="94"/>
      <c r="G21" s="109">
        <v>1</v>
      </c>
    </row>
    <row r="22" spans="1:7" ht="31.5">
      <c r="A22" s="122"/>
      <c r="B22" s="100" t="s">
        <v>263</v>
      </c>
      <c r="C22" s="100" t="s">
        <v>308</v>
      </c>
      <c r="D22" s="100"/>
      <c r="E22" s="101">
        <v>500</v>
      </c>
      <c r="F22" s="100">
        <v>22</v>
      </c>
      <c r="G22" s="102">
        <v>1.8</v>
      </c>
    </row>
    <row r="23" spans="1:7" ht="15.75">
      <c r="A23" s="123"/>
      <c r="B23" s="113"/>
      <c r="C23" s="113"/>
      <c r="D23" s="113"/>
      <c r="E23" s="113"/>
      <c r="F23" s="113"/>
      <c r="G23" s="114"/>
    </row>
    <row r="24" spans="1:7" ht="31.5">
      <c r="A24" s="124" t="s">
        <v>280</v>
      </c>
      <c r="B24" s="94" t="s">
        <v>263</v>
      </c>
      <c r="C24" s="94" t="s">
        <v>309</v>
      </c>
      <c r="D24" s="95">
        <v>5750</v>
      </c>
      <c r="E24" s="95">
        <v>4200</v>
      </c>
      <c r="F24" s="94">
        <v>30</v>
      </c>
      <c r="G24" s="109">
        <v>2.4</v>
      </c>
    </row>
    <row r="25" spans="1:7" ht="47.25">
      <c r="A25" s="122"/>
      <c r="B25" s="100" t="s">
        <v>263</v>
      </c>
      <c r="C25" s="100" t="s">
        <v>310</v>
      </c>
      <c r="D25" s="100"/>
      <c r="E25" s="101">
        <v>1000</v>
      </c>
      <c r="F25" s="100">
        <v>24</v>
      </c>
      <c r="G25" s="102">
        <v>2.4</v>
      </c>
    </row>
    <row r="26" spans="1:7" ht="31.5">
      <c r="A26" s="122"/>
      <c r="B26" s="94" t="s">
        <v>282</v>
      </c>
      <c r="C26" s="94" t="s">
        <v>311</v>
      </c>
      <c r="D26" s="95">
        <v>2800</v>
      </c>
      <c r="E26" s="95">
        <v>1000</v>
      </c>
      <c r="F26" s="94">
        <v>24</v>
      </c>
      <c r="G26" s="109">
        <v>1.8</v>
      </c>
    </row>
    <row r="27" spans="1:7" ht="15.75">
      <c r="A27" s="123"/>
      <c r="B27" s="113"/>
      <c r="C27" s="113"/>
      <c r="D27" s="113"/>
      <c r="E27" s="113"/>
      <c r="F27" s="113"/>
      <c r="G27" s="114"/>
    </row>
    <row r="28" spans="1:7" ht="31.5">
      <c r="A28" s="124" t="s">
        <v>284</v>
      </c>
      <c r="B28" s="94" t="s">
        <v>263</v>
      </c>
      <c r="C28" s="94" t="s">
        <v>312</v>
      </c>
      <c r="D28" s="94"/>
      <c r="E28" s="95">
        <v>600</v>
      </c>
      <c r="F28" s="94">
        <v>12</v>
      </c>
      <c r="G28" s="109">
        <v>2.4</v>
      </c>
    </row>
    <row r="29" spans="1:7" ht="63">
      <c r="A29" s="122"/>
      <c r="B29" s="94" t="s">
        <v>255</v>
      </c>
      <c r="C29" s="94" t="s">
        <v>313</v>
      </c>
      <c r="D29" s="95">
        <v>3000</v>
      </c>
      <c r="E29" s="95">
        <v>1000</v>
      </c>
      <c r="F29" s="94">
        <v>18</v>
      </c>
      <c r="G29" s="109">
        <v>2.2</v>
      </c>
    </row>
    <row r="30" spans="1:7" ht="15.75">
      <c r="A30" s="123"/>
      <c r="B30" s="113"/>
      <c r="C30" s="113"/>
      <c r="D30" s="113"/>
      <c r="E30" s="113"/>
      <c r="F30" s="113"/>
      <c r="G30" s="114"/>
    </row>
    <row r="31" spans="1:7" ht="31.5">
      <c r="A31" s="124" t="s">
        <v>209</v>
      </c>
      <c r="B31" s="100" t="s">
        <v>314</v>
      </c>
      <c r="C31" s="100" t="s">
        <v>315</v>
      </c>
      <c r="D31" s="101">
        <v>8000</v>
      </c>
      <c r="E31" s="101">
        <v>4400</v>
      </c>
      <c r="F31" s="100">
        <v>64</v>
      </c>
      <c r="G31" s="102">
        <v>1.6</v>
      </c>
    </row>
    <row r="32" spans="1:7" ht="31.5">
      <c r="A32" s="122"/>
      <c r="B32" s="100" t="s">
        <v>263</v>
      </c>
      <c r="C32" s="100" t="s">
        <v>316</v>
      </c>
      <c r="D32" s="100"/>
      <c r="E32" s="101">
        <v>1500</v>
      </c>
      <c r="F32" s="100">
        <v>80</v>
      </c>
      <c r="G32" s="102">
        <v>1.6</v>
      </c>
    </row>
    <row r="33" spans="1:7" ht="15.75">
      <c r="A33" s="125"/>
      <c r="B33" s="126" t="s">
        <v>314</v>
      </c>
      <c r="C33" s="126" t="s">
        <v>317</v>
      </c>
      <c r="D33" s="127">
        <v>5000</v>
      </c>
      <c r="E33" s="126"/>
      <c r="F33" s="126"/>
      <c r="G33" s="128">
        <v>1.4</v>
      </c>
    </row>
    <row r="34" spans="1:7" ht="15.75">
      <c r="A34" s="125"/>
      <c r="B34" s="126" t="s">
        <v>255</v>
      </c>
      <c r="C34" s="126" t="s">
        <v>318</v>
      </c>
      <c r="D34" s="127">
        <v>5500</v>
      </c>
      <c r="E34" s="126"/>
      <c r="F34" s="126"/>
      <c r="G34" s="128">
        <v>2.2</v>
      </c>
    </row>
    <row r="35" spans="1:7" ht="15.75">
      <c r="A35" s="125"/>
      <c r="B35" s="126" t="s">
        <v>319</v>
      </c>
      <c r="C35" s="126" t="s">
        <v>320</v>
      </c>
      <c r="D35" s="127">
        <v>3500</v>
      </c>
      <c r="E35" s="127">
        <v>500</v>
      </c>
      <c r="F35" s="126">
        <v>10</v>
      </c>
      <c r="G35" s="128">
        <v>1.8</v>
      </c>
    </row>
    <row r="36" spans="1:7" ht="15.75">
      <c r="A36" s="125"/>
      <c r="B36" s="126" t="s">
        <v>319</v>
      </c>
      <c r="C36" s="126" t="s">
        <v>321</v>
      </c>
      <c r="D36" s="127">
        <v>15000</v>
      </c>
      <c r="E36" s="126"/>
      <c r="F36" s="126"/>
      <c r="G36" s="128">
        <v>1.4</v>
      </c>
    </row>
    <row r="37" spans="1:7" ht="15.75">
      <c r="A37" s="125"/>
      <c r="B37" s="126" t="s">
        <v>319</v>
      </c>
      <c r="C37" s="126" t="s">
        <v>322</v>
      </c>
      <c r="D37" s="127">
        <v>15000</v>
      </c>
      <c r="E37" s="126"/>
      <c r="F37" s="126"/>
      <c r="G37" s="128">
        <v>2.4</v>
      </c>
    </row>
    <row r="38" spans="1:7" ht="15.75">
      <c r="A38" s="125"/>
      <c r="B38" s="126" t="s">
        <v>255</v>
      </c>
      <c r="C38" s="126" t="s">
        <v>323</v>
      </c>
      <c r="D38" s="127">
        <v>4000</v>
      </c>
      <c r="E38" s="126"/>
      <c r="F38" s="126"/>
      <c r="G38" s="128">
        <v>1.7</v>
      </c>
    </row>
    <row r="39" spans="1:7" ht="15.75">
      <c r="A39" s="129"/>
      <c r="B39" s="126" t="s">
        <v>263</v>
      </c>
      <c r="C39" s="126" t="s">
        <v>324</v>
      </c>
      <c r="D39" s="127">
        <v>70000</v>
      </c>
      <c r="E39" s="127">
        <v>25000</v>
      </c>
      <c r="F39" s="126">
        <v>100</v>
      </c>
      <c r="G39" s="130">
        <v>1.4</v>
      </c>
    </row>
    <row r="40" spans="1:7" ht="15.75">
      <c r="A40" s="129"/>
      <c r="B40" s="134" t="s">
        <v>325</v>
      </c>
      <c r="C40" s="134" t="s">
        <v>326</v>
      </c>
      <c r="D40" s="135">
        <v>125000</v>
      </c>
      <c r="E40" s="135"/>
      <c r="F40" s="134"/>
      <c r="G40" s="133"/>
    </row>
    <row r="41" spans="1:7" ht="14.25">
      <c r="A41" s="131"/>
      <c r="B41" s="131"/>
      <c r="C41" s="131"/>
      <c r="D41" s="131"/>
      <c r="E41" s="131"/>
      <c r="F41" s="131"/>
      <c r="G41" s="131"/>
    </row>
    <row r="42" spans="4:5" ht="14.25">
      <c r="D42" s="132">
        <f>SUM(D3,D4,D5,D7,D8,D9,D10,D13,D14,D15,D16,D18,D20,D21,D24,D26,D29,D31,D33,D34,D35,D36,D37,D38,D39,I38,D40)</f>
        <v>479850</v>
      </c>
      <c r="E42" s="132">
        <f>SUM(E4,E7,E8,E11,E16,E18,E19,E22,E24,E25,E26,E28,E29,E31,E32,E35,E39)</f>
        <v>69950</v>
      </c>
    </row>
    <row r="43" ht="14.25">
      <c r="E43" s="132">
        <f>SUM(E42,D42)</f>
        <v>549800</v>
      </c>
    </row>
  </sheetData>
  <sheetProtection/>
  <mergeCells count="8">
    <mergeCell ref="A27:G27"/>
    <mergeCell ref="A30:G30"/>
    <mergeCell ref="A1:G1"/>
    <mergeCell ref="I3:N5"/>
    <mergeCell ref="A6:G6"/>
    <mergeCell ref="A12:G12"/>
    <mergeCell ref="A17:G17"/>
    <mergeCell ref="A23:G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P11" sqref="P11"/>
    </sheetView>
  </sheetViews>
  <sheetFormatPr defaultColWidth="8.796875" defaultRowHeight="14.25"/>
  <cols>
    <col min="1" max="1" width="35.09765625" style="0" customWidth="1"/>
    <col min="2" max="3" width="15.59765625" style="0" customWidth="1"/>
    <col min="4" max="4" width="6.19921875" style="0" bestFit="1" customWidth="1"/>
    <col min="5" max="5" width="5.3984375" style="0" bestFit="1" customWidth="1"/>
    <col min="6" max="6" width="6" style="0" bestFit="1" customWidth="1"/>
    <col min="7" max="7" width="5.59765625" style="0" bestFit="1" customWidth="1"/>
    <col min="8" max="9" width="5.3984375" style="0" bestFit="1" customWidth="1"/>
    <col min="10" max="11" width="6.3984375" style="0" bestFit="1" customWidth="1"/>
    <col min="12" max="12" width="6.69921875" style="0" bestFit="1" customWidth="1"/>
    <col min="13" max="13" width="6.59765625" style="0" bestFit="1" customWidth="1"/>
    <col min="14" max="14" width="6.19921875" style="0" bestFit="1" customWidth="1"/>
    <col min="15" max="15" width="7.69921875" style="0" customWidth="1"/>
  </cols>
  <sheetData>
    <row r="1" spans="1:16" ht="41.25" customHeight="1" thickTop="1">
      <c r="A1" s="79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23.2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46.5" customHeight="1">
      <c r="A3" s="47"/>
      <c r="B3" s="40" t="s">
        <v>26</v>
      </c>
      <c r="C3" s="41" t="s">
        <v>99</v>
      </c>
      <c r="D3" s="42" t="s">
        <v>197</v>
      </c>
      <c r="E3" s="42" t="s">
        <v>198</v>
      </c>
      <c r="F3" s="42" t="s">
        <v>199</v>
      </c>
      <c r="G3" s="42" t="s">
        <v>200</v>
      </c>
      <c r="H3" s="42" t="s">
        <v>201</v>
      </c>
      <c r="I3" s="42" t="s">
        <v>202</v>
      </c>
      <c r="J3" s="42" t="s">
        <v>203</v>
      </c>
      <c r="K3" s="42" t="s">
        <v>204</v>
      </c>
      <c r="L3" s="42" t="s">
        <v>205</v>
      </c>
      <c r="M3" s="42" t="s">
        <v>206</v>
      </c>
      <c r="N3" s="42" t="s">
        <v>207</v>
      </c>
      <c r="O3" s="42" t="s">
        <v>25</v>
      </c>
      <c r="P3" s="48" t="s">
        <v>208</v>
      </c>
    </row>
    <row r="4" spans="1:16" ht="15">
      <c r="A4" s="49" t="s">
        <v>241</v>
      </c>
      <c r="B4" s="40"/>
      <c r="C4" s="41"/>
      <c r="D4" s="39">
        <f>SUM(D5:D13)</f>
        <v>102.5</v>
      </c>
      <c r="E4" s="9">
        <f aca="true" t="shared" si="0" ref="E4:O4">SUM(E5:E13)</f>
        <v>66.75</v>
      </c>
      <c r="F4" s="9">
        <f t="shared" si="0"/>
        <v>99.5</v>
      </c>
      <c r="G4" s="9">
        <f t="shared" si="0"/>
        <v>22.75</v>
      </c>
      <c r="H4" s="9">
        <f t="shared" si="0"/>
        <v>21</v>
      </c>
      <c r="I4" s="9">
        <f t="shared" si="0"/>
        <v>81</v>
      </c>
      <c r="J4" s="9">
        <f t="shared" si="0"/>
        <v>386</v>
      </c>
      <c r="K4" s="9">
        <f t="shared" si="0"/>
        <v>249.25</v>
      </c>
      <c r="L4" s="9">
        <f t="shared" si="0"/>
        <v>575.5</v>
      </c>
      <c r="M4" s="9">
        <f t="shared" si="0"/>
        <v>125.25</v>
      </c>
      <c r="N4" s="9">
        <f t="shared" si="0"/>
        <v>85.25</v>
      </c>
      <c r="O4" s="9">
        <f t="shared" si="0"/>
        <v>57</v>
      </c>
      <c r="P4" s="50">
        <f>SUM(P5:P13)</f>
        <v>104</v>
      </c>
    </row>
    <row r="5" spans="1:16" ht="15.75" customHeight="1">
      <c r="A5" s="51" t="s">
        <v>1</v>
      </c>
      <c r="B5" s="10">
        <f>D5+E5+F5+G5+H5+I5+J5+K5+L5+M5+N5+O5+C5+P5</f>
        <v>89.5</v>
      </c>
      <c r="C5" s="8">
        <v>0</v>
      </c>
      <c r="D5" s="11">
        <f>SUM('Headwaters CA'!C2)</f>
        <v>1</v>
      </c>
      <c r="E5" s="11">
        <f>SUM('Brookside CA'!C2)</f>
        <v>1.25</v>
      </c>
      <c r="F5" s="11">
        <f>SUM('Mill Pond CA'!C2)</f>
        <v>3</v>
      </c>
      <c r="G5" s="11">
        <f>SUM('Forge Pond CA'!C2)</f>
        <v>2.75</v>
      </c>
      <c r="H5" s="11">
        <f>SUM('Camara CA'!C2)</f>
        <v>1</v>
      </c>
      <c r="I5" s="11">
        <f>SUM('Noquochoke CA'!C2)</f>
        <v>1.5</v>
      </c>
      <c r="J5" s="11">
        <f>SUM('Herb Hadfield CA'!C3)</f>
        <v>1.5</v>
      </c>
      <c r="K5" s="11">
        <f>SUM('Dunham''s Brook CA'!C2)</f>
        <v>1.75</v>
      </c>
      <c r="L5" s="11">
        <f>SUM('Westport Woods'!C3)</f>
        <v>53</v>
      </c>
      <c r="M5" s="11">
        <f>SUM('Old Harbor WR'!C2)</f>
        <v>3.25</v>
      </c>
      <c r="N5" s="11">
        <f>SUM('Richmond Pond WR'!C2)</f>
        <v>0.5</v>
      </c>
      <c r="O5" s="11">
        <f>SUM('The Let'!C2)</f>
        <v>3</v>
      </c>
      <c r="P5" s="52">
        <v>16</v>
      </c>
    </row>
    <row r="6" spans="1:16" ht="15.75" customHeight="1">
      <c r="A6" s="51" t="s">
        <v>2</v>
      </c>
      <c r="B6" s="10">
        <f aca="true" t="shared" si="1" ref="B6:B14">D6+E6+F6+G6+H6+I6+J6+K6+L6+M6+N6+O6+C6+P6</f>
        <v>462</v>
      </c>
      <c r="C6" s="8">
        <v>0</v>
      </c>
      <c r="D6" s="11">
        <f>SUM('Headwaters CA'!C5)</f>
        <v>8</v>
      </c>
      <c r="E6" s="11">
        <f>SUM('Brookside CA'!C5)</f>
        <v>21</v>
      </c>
      <c r="F6" s="11">
        <f>SUM('Mill Pond CA'!C5)</f>
        <v>50</v>
      </c>
      <c r="G6" s="11">
        <f>SUM('Forge Pond CA'!C6)</f>
        <v>4</v>
      </c>
      <c r="H6" s="11">
        <f>SUM('Camara CA'!C5)</f>
        <v>11</v>
      </c>
      <c r="I6" s="11">
        <f>SUM('Noquochoke CA'!C5)</f>
        <v>7</v>
      </c>
      <c r="J6" s="11">
        <f>SUM('Herb Hadfield CA'!C6)</f>
        <v>48</v>
      </c>
      <c r="K6" s="11">
        <f>SUM('Dunham''s Brook CA'!C5)</f>
        <v>19</v>
      </c>
      <c r="L6" s="11">
        <f>SUM('Westport Woods'!C23)</f>
        <v>146</v>
      </c>
      <c r="M6" s="11">
        <f>SUM('Old Harbor WR'!C6)</f>
        <v>10</v>
      </c>
      <c r="N6" s="11">
        <f>SUM('Richmond Pond WR'!C6)</f>
        <v>48</v>
      </c>
      <c r="O6" s="11">
        <f>SUM('The Let'!C4)</f>
        <v>34</v>
      </c>
      <c r="P6" s="52">
        <v>56</v>
      </c>
    </row>
    <row r="7" spans="1:16" ht="15.75" customHeight="1">
      <c r="A7" s="51" t="s">
        <v>4</v>
      </c>
      <c r="B7" s="10">
        <f t="shared" si="1"/>
        <v>620</v>
      </c>
      <c r="C7" s="8">
        <v>0</v>
      </c>
      <c r="D7" s="11">
        <f>SUM('Headwaters CA'!C7)</f>
        <v>72</v>
      </c>
      <c r="E7" s="11">
        <f>SUM('Brookside CA'!C8)</f>
        <v>18</v>
      </c>
      <c r="F7" s="11">
        <f>SUM('Mill Pond CA'!C9)</f>
        <v>10</v>
      </c>
      <c r="G7" s="11">
        <f>SUM('Forge Pond CA'!C9)</f>
        <v>12</v>
      </c>
      <c r="H7" s="11">
        <f>SUM('Camara CA'!C8)</f>
        <v>0</v>
      </c>
      <c r="I7" s="11">
        <f>SUM('Noquochoke CA'!C8)</f>
        <v>44</v>
      </c>
      <c r="J7" s="11">
        <f>SUM('Herb Hadfield CA'!C9)</f>
        <v>108</v>
      </c>
      <c r="K7" s="11">
        <f>SUM('Dunham''s Brook CA'!C8)</f>
        <v>108</v>
      </c>
      <c r="L7" s="11">
        <f>SUM('Westport Woods'!C28)</f>
        <v>148</v>
      </c>
      <c r="M7" s="11">
        <f>SUM('Old Harbor WR'!C8)</f>
        <v>80</v>
      </c>
      <c r="N7" s="11">
        <f>SUM('Richmond Pond WR'!C10)</f>
        <v>8</v>
      </c>
      <c r="O7" s="11">
        <f>SUM('The Let'!C7)</f>
        <v>12</v>
      </c>
      <c r="P7" s="52">
        <v>0</v>
      </c>
    </row>
    <row r="8" spans="1:16" ht="15.75" customHeight="1">
      <c r="A8" s="51" t="s">
        <v>5</v>
      </c>
      <c r="B8" s="10">
        <f t="shared" si="1"/>
        <v>229.5</v>
      </c>
      <c r="C8" s="8">
        <v>0</v>
      </c>
      <c r="D8" s="11">
        <f>SUM('Headwaters CA'!C11)</f>
        <v>20</v>
      </c>
      <c r="E8" s="11">
        <f>SUM('Brookside CA'!C11)</f>
        <v>12</v>
      </c>
      <c r="F8" s="11">
        <f>SUM('Mill Pond CA'!C12)</f>
        <v>27.5</v>
      </c>
      <c r="G8" s="11">
        <f>SUM('Forge Pond CA'!C13)</f>
        <v>0</v>
      </c>
      <c r="H8" s="11">
        <f>SUM('Camara CA'!C10)</f>
        <v>8</v>
      </c>
      <c r="I8" s="11">
        <f>SUM('Noquochoke CA'!C13)</f>
        <v>16</v>
      </c>
      <c r="J8" s="11">
        <f>SUM('Herb Hadfield CA'!C15)</f>
        <v>26</v>
      </c>
      <c r="K8" s="11">
        <f>SUM('Dunham''s Brook CA'!C14)</f>
        <v>36</v>
      </c>
      <c r="L8" s="11">
        <f>SUM('Westport Woods'!C33)</f>
        <v>52</v>
      </c>
      <c r="M8" s="11">
        <f>SUM('Old Harbor WR'!C11)</f>
        <v>24</v>
      </c>
      <c r="N8" s="11">
        <f>SUM('Richmond Pond WR'!C13)</f>
        <v>0</v>
      </c>
      <c r="O8" s="11">
        <f>SUM('The Let'!C12)</f>
        <v>8</v>
      </c>
      <c r="P8" s="52">
        <v>0</v>
      </c>
    </row>
    <row r="9" spans="1:16" ht="15.75" customHeight="1">
      <c r="A9" s="51" t="s">
        <v>6</v>
      </c>
      <c r="B9" s="10">
        <f t="shared" si="1"/>
        <v>66.25</v>
      </c>
      <c r="C9" s="8">
        <v>50</v>
      </c>
      <c r="D9" s="11">
        <f>SUM('Headwaters CA'!C14)</f>
        <v>1.5</v>
      </c>
      <c r="E9" s="11">
        <f>SUM('Brookside CA'!C14)</f>
        <v>0.5</v>
      </c>
      <c r="F9" s="11">
        <v>0</v>
      </c>
      <c r="G9" s="11">
        <f>SUM('Forge Pond CA'!C15)</f>
        <v>1</v>
      </c>
      <c r="H9" s="11">
        <f>SUM('Camara CA'!C14)</f>
        <v>1</v>
      </c>
      <c r="I9" s="11">
        <f>SUM('Noquochoke CA'!C15)</f>
        <v>4.5</v>
      </c>
      <c r="J9" s="11">
        <f>SUM('Herb Hadfield CA'!C19)</f>
        <v>0.5</v>
      </c>
      <c r="K9" s="11">
        <f>SUM('Dunham''s Brook CA'!C17)</f>
        <v>0.5</v>
      </c>
      <c r="L9" s="11">
        <f>SUM('Westport Woods'!C36)</f>
        <v>0.5</v>
      </c>
      <c r="M9" s="11">
        <f>SUM('Old Harbor WR'!C13)</f>
        <v>0.5</v>
      </c>
      <c r="N9" s="11">
        <f>SUM('Richmond Pond WR'!C15)</f>
        <v>1.75</v>
      </c>
      <c r="O9" s="11">
        <f>SUM('The Let'!C16)</f>
        <v>0</v>
      </c>
      <c r="P9" s="52">
        <v>4</v>
      </c>
    </row>
    <row r="10" spans="1:16" ht="15.75" customHeight="1">
      <c r="A10" s="51" t="s">
        <v>7</v>
      </c>
      <c r="B10" s="10">
        <f t="shared" si="1"/>
        <v>176.5</v>
      </c>
      <c r="C10" s="8">
        <v>0</v>
      </c>
      <c r="D10" s="11">
        <f>SUM('Headwaters CA'!C17)</f>
        <v>0</v>
      </c>
      <c r="E10" s="11">
        <f>SUM('Brookside CA'!C16)</f>
        <v>8</v>
      </c>
      <c r="F10" s="11">
        <f>SUM('Mill Pond CA'!C16)</f>
        <v>0</v>
      </c>
      <c r="G10" s="11">
        <f>SUM('Forge Pond CA'!C17)</f>
        <v>0</v>
      </c>
      <c r="H10" s="11">
        <f>SUM('Camara CA'!C17)</f>
        <v>0</v>
      </c>
      <c r="I10" s="11">
        <f>SUM('Noquochoke CA'!C18)</f>
        <v>4</v>
      </c>
      <c r="J10" s="11">
        <f>SUM('Herb Hadfield CA'!C21)</f>
        <v>82</v>
      </c>
      <c r="K10" s="11">
        <f>SUM('Dunham''s Brook CA'!C19)</f>
        <v>34</v>
      </c>
      <c r="L10" s="11">
        <f>SUM('Westport Woods'!C38)</f>
        <v>22</v>
      </c>
      <c r="M10" s="11">
        <f>SUM('Old Harbor WR'!C15)</f>
        <v>1.5</v>
      </c>
      <c r="N10" s="11">
        <f>SUM('Richmond Pond WR'!C18)</f>
        <v>9</v>
      </c>
      <c r="O10" s="11">
        <f>SUM('The Let'!C21)</f>
        <v>0</v>
      </c>
      <c r="P10" s="52">
        <v>16</v>
      </c>
    </row>
    <row r="11" spans="1:16" ht="15.75" customHeight="1">
      <c r="A11" s="51" t="s">
        <v>8</v>
      </c>
      <c r="B11" s="10">
        <f t="shared" si="1"/>
        <v>247</v>
      </c>
      <c r="C11" s="8">
        <v>0</v>
      </c>
      <c r="D11" s="11">
        <f>SUM('Headwaters CA'!C19)</f>
        <v>0</v>
      </c>
      <c r="E11" s="11">
        <f>SUM('Brookside CA'!C18)</f>
        <v>6</v>
      </c>
      <c r="F11" s="11">
        <f>SUM('Mill Pond CA'!C17)</f>
        <v>8</v>
      </c>
      <c r="G11" s="11">
        <f>SUM('Forge Pond CA'!C19)</f>
        <v>3</v>
      </c>
      <c r="H11" s="11">
        <f>SUM('Camara CA'!C19)</f>
        <v>0</v>
      </c>
      <c r="I11" s="11">
        <f>SUM('Noquochoke CA'!C20)</f>
        <v>4</v>
      </c>
      <c r="J11" s="11">
        <f>SUM('Herb Hadfield CA'!C24)</f>
        <v>116</v>
      </c>
      <c r="K11" s="11">
        <f>SUM('Dunham''s Brook CA'!C22)</f>
        <v>46</v>
      </c>
      <c r="L11" s="11">
        <f>SUM('Westport Woods'!C41)</f>
        <v>32</v>
      </c>
      <c r="M11" s="11">
        <f>SUM('Old Harbor WR'!C17)</f>
        <v>6</v>
      </c>
      <c r="N11" s="11">
        <f>SUM('Richmond Pond WR'!C21)</f>
        <v>18</v>
      </c>
      <c r="O11" s="11">
        <f>SUM('The Let'!C26)</f>
        <v>0</v>
      </c>
      <c r="P11" s="52">
        <v>8</v>
      </c>
    </row>
    <row r="12" spans="1:16" ht="15.75" customHeight="1">
      <c r="A12" s="51" t="s">
        <v>98</v>
      </c>
      <c r="B12" s="10">
        <f t="shared" si="1"/>
        <v>98</v>
      </c>
      <c r="C12" s="8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>SUM('Westport Woods'!C9)</f>
        <v>98</v>
      </c>
      <c r="M12" s="11">
        <v>0</v>
      </c>
      <c r="N12" s="11">
        <v>0</v>
      </c>
      <c r="O12" s="11">
        <v>0</v>
      </c>
      <c r="P12" s="52">
        <v>0</v>
      </c>
    </row>
    <row r="13" spans="1:16" ht="15.75" customHeight="1">
      <c r="A13" s="51" t="s">
        <v>21</v>
      </c>
      <c r="B13" s="10">
        <f t="shared" si="1"/>
        <v>317</v>
      </c>
      <c r="C13" s="8">
        <v>280</v>
      </c>
      <c r="D13" s="11">
        <f>SUM('Headwaters CA'!C21)</f>
        <v>0</v>
      </c>
      <c r="E13" s="11">
        <f>SUM('Brookside CA'!C21)</f>
        <v>0</v>
      </c>
      <c r="F13" s="11">
        <f>SUM('Mill Pond CA'!C19)</f>
        <v>1</v>
      </c>
      <c r="G13" s="11">
        <f>SUM('Forge Pond CA'!C23)</f>
        <v>0</v>
      </c>
      <c r="H13" s="11">
        <f>SUM('Camara CA'!C21)</f>
        <v>0</v>
      </c>
      <c r="I13" s="11">
        <f>SUM('Noquochoke CA'!C22)</f>
        <v>0</v>
      </c>
      <c r="J13" s="11">
        <f>SUM('Herb Hadfield CA'!C28)</f>
        <v>4</v>
      </c>
      <c r="K13" s="11">
        <f>SUM('Dunham''s Brook CA'!C26)</f>
        <v>4</v>
      </c>
      <c r="L13" s="11">
        <f>SUM('Westport Woods'!C44)</f>
        <v>24</v>
      </c>
      <c r="M13" s="11">
        <f>SUM('Old Harbor WR'!C20)</f>
        <v>0</v>
      </c>
      <c r="N13" s="11">
        <f>SUM('Richmond Pond WR'!C24)</f>
        <v>0</v>
      </c>
      <c r="O13" s="11">
        <f>SUM('The Let'!C29)</f>
        <v>0</v>
      </c>
      <c r="P13" s="52">
        <v>4</v>
      </c>
    </row>
    <row r="14" spans="1:16" ht="15.75" customHeight="1">
      <c r="A14" s="51" t="s">
        <v>22</v>
      </c>
      <c r="B14" s="10">
        <f t="shared" si="1"/>
        <v>95</v>
      </c>
      <c r="C14" s="8">
        <v>95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52">
        <v>0</v>
      </c>
    </row>
    <row r="15" spans="1:16" ht="15" customHeight="1">
      <c r="A15" s="51" t="s">
        <v>219</v>
      </c>
      <c r="B15" s="43">
        <f>SUM(C15)</f>
        <v>30</v>
      </c>
      <c r="C15" s="44">
        <v>30</v>
      </c>
      <c r="D15" s="12"/>
      <c r="E15" s="12"/>
      <c r="F15" s="12"/>
      <c r="G15" s="12"/>
      <c r="H15" s="12"/>
      <c r="I15" s="12"/>
      <c r="J15" s="12"/>
      <c r="K15" s="12"/>
      <c r="L15" s="12" t="s">
        <v>220</v>
      </c>
      <c r="M15" s="12"/>
      <c r="N15" s="12"/>
      <c r="O15" s="12"/>
      <c r="P15" s="53"/>
    </row>
    <row r="16" spans="1:16" ht="15">
      <c r="A16" s="54" t="s">
        <v>91</v>
      </c>
      <c r="B16" s="45">
        <f>SUM(B5:B15)</f>
        <v>2430.75</v>
      </c>
      <c r="C16" s="4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3"/>
    </row>
    <row r="17" spans="1:16" ht="15" thickBo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ht="15" thickTop="1"/>
    <row r="22" ht="14.25">
      <c r="C22" s="12"/>
    </row>
  </sheetData>
  <sheetProtection/>
  <mergeCells count="1">
    <mergeCell ref="A1:P2"/>
  </mergeCells>
  <printOptions/>
  <pageMargins left="0.7" right="0.7" top="0.75" bottom="0.75" header="0.3" footer="0.3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4" sqref="A14:B14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5" width="8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5" width="8.5" style="1" customWidth="1"/>
    <col min="16" max="16384" width="10.19921875" style="1" customWidth="1"/>
  </cols>
  <sheetData>
    <row r="1" spans="1:15" s="2" customFormat="1" ht="39" customHeight="1" thickBot="1">
      <c r="A1" s="14" t="s">
        <v>3</v>
      </c>
      <c r="B1" s="15" t="s">
        <v>0</v>
      </c>
      <c r="C1" s="16" t="s">
        <v>23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  <row r="2" spans="1:15" s="4" customFormat="1" ht="13.5" customHeight="1">
      <c r="A2" s="89" t="s">
        <v>1</v>
      </c>
      <c r="B2" s="87"/>
      <c r="C2" s="18">
        <f>SUM(C3:C4)</f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36">
      <c r="A3" s="67" t="s">
        <v>27</v>
      </c>
      <c r="B3" s="68" t="s">
        <v>107</v>
      </c>
      <c r="C3" s="20">
        <f>SUM(D3:O3)</f>
        <v>0.5</v>
      </c>
      <c r="D3" s="21"/>
      <c r="E3" s="22"/>
      <c r="F3" s="23"/>
      <c r="G3" s="23"/>
      <c r="H3" s="23"/>
      <c r="I3" s="23">
        <v>0.25</v>
      </c>
      <c r="J3" s="23"/>
      <c r="K3" s="23"/>
      <c r="L3" s="23"/>
      <c r="M3" s="23"/>
      <c r="N3" s="23"/>
      <c r="O3" s="23">
        <v>0.25</v>
      </c>
    </row>
    <row r="4" spans="1:15" s="2" customFormat="1" ht="18">
      <c r="A4" s="24" t="s">
        <v>28</v>
      </c>
      <c r="B4" s="25" t="s">
        <v>108</v>
      </c>
      <c r="C4" s="20">
        <f>SUM(D4:O4)</f>
        <v>0.5</v>
      </c>
      <c r="D4" s="21"/>
      <c r="E4" s="22"/>
      <c r="F4" s="23"/>
      <c r="G4" s="23"/>
      <c r="H4" s="23"/>
      <c r="I4" s="23">
        <v>0.25</v>
      </c>
      <c r="J4" s="23"/>
      <c r="K4" s="23"/>
      <c r="L4" s="23"/>
      <c r="M4" s="23"/>
      <c r="N4" s="23"/>
      <c r="O4" s="23">
        <v>0.25</v>
      </c>
    </row>
    <row r="5" spans="1:15" s="2" customFormat="1" ht="18">
      <c r="A5" s="90" t="s">
        <v>2</v>
      </c>
      <c r="B5" s="85"/>
      <c r="C5" s="26">
        <f>SUM(C6:C6)</f>
        <v>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2" customFormat="1" ht="18">
      <c r="A6" s="24" t="s">
        <v>28</v>
      </c>
      <c r="B6" s="25" t="s">
        <v>109</v>
      </c>
      <c r="C6" s="20">
        <f>SUM(D6:O6)</f>
        <v>8</v>
      </c>
      <c r="D6" s="22"/>
      <c r="E6" s="22"/>
      <c r="F6" s="22"/>
      <c r="G6" s="22"/>
      <c r="H6" s="22">
        <v>1</v>
      </c>
      <c r="I6" s="22">
        <v>2</v>
      </c>
      <c r="J6" s="22">
        <v>2</v>
      </c>
      <c r="K6" s="22">
        <v>1</v>
      </c>
      <c r="L6" s="22">
        <v>1</v>
      </c>
      <c r="M6" s="22">
        <v>1</v>
      </c>
      <c r="N6" s="22"/>
      <c r="O6" s="22"/>
    </row>
    <row r="7" spans="1:15" s="2" customFormat="1" ht="18">
      <c r="A7" s="85" t="s">
        <v>4</v>
      </c>
      <c r="B7" s="85"/>
      <c r="C7" s="26">
        <f>SUM(C8:C10)</f>
        <v>72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2" customFormat="1" ht="36">
      <c r="A8" s="67" t="s">
        <v>110</v>
      </c>
      <c r="B8" s="68" t="s">
        <v>112</v>
      </c>
      <c r="C8" s="20">
        <f>SUM(D8:O8)</f>
        <v>30</v>
      </c>
      <c r="D8" s="21"/>
      <c r="E8" s="22"/>
      <c r="F8" s="22"/>
      <c r="G8" s="22"/>
      <c r="H8" s="22"/>
      <c r="I8" s="22">
        <v>12</v>
      </c>
      <c r="J8" s="22">
        <v>8</v>
      </c>
      <c r="K8" s="22">
        <v>8</v>
      </c>
      <c r="L8" s="22">
        <v>2</v>
      </c>
      <c r="M8" s="22"/>
      <c r="N8" s="22"/>
      <c r="O8" s="22"/>
    </row>
    <row r="9" spans="1:15" s="2" customFormat="1" ht="18">
      <c r="A9" s="67" t="s">
        <v>192</v>
      </c>
      <c r="B9" s="68" t="s">
        <v>193</v>
      </c>
      <c r="C9" s="20">
        <f>SUM(D9:O9)</f>
        <v>16</v>
      </c>
      <c r="D9" s="21"/>
      <c r="E9" s="22"/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/>
      <c r="O9" s="22"/>
    </row>
    <row r="10" spans="1:15" s="2" customFormat="1" ht="36">
      <c r="A10" s="67" t="s">
        <v>111</v>
      </c>
      <c r="B10" s="68" t="s">
        <v>109</v>
      </c>
      <c r="C10" s="20">
        <f>SUM(D10:O10)</f>
        <v>26</v>
      </c>
      <c r="D10" s="21"/>
      <c r="E10" s="22"/>
      <c r="F10" s="22"/>
      <c r="G10" s="22"/>
      <c r="H10" s="22"/>
      <c r="I10" s="22">
        <v>8</v>
      </c>
      <c r="J10" s="22">
        <v>8</v>
      </c>
      <c r="K10" s="22">
        <v>8</v>
      </c>
      <c r="L10" s="22">
        <v>2</v>
      </c>
      <c r="M10" s="22"/>
      <c r="N10" s="22"/>
      <c r="O10" s="22"/>
    </row>
    <row r="11" spans="1:15" s="4" customFormat="1" ht="20.25" customHeight="1">
      <c r="A11" s="85" t="s">
        <v>5</v>
      </c>
      <c r="B11" s="85"/>
      <c r="C11" s="26">
        <f>SUM(C12:C13)</f>
        <v>20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2" customFormat="1" ht="36">
      <c r="A12" s="70" t="s">
        <v>110</v>
      </c>
      <c r="B12" s="69" t="s">
        <v>38</v>
      </c>
      <c r="C12" s="20">
        <f>SUM(D12:O12)</f>
        <v>8</v>
      </c>
      <c r="D12" s="22"/>
      <c r="E12" s="22"/>
      <c r="F12" s="22">
        <v>4</v>
      </c>
      <c r="G12" s="22"/>
      <c r="H12" s="22"/>
      <c r="I12" s="22">
        <v>4</v>
      </c>
      <c r="J12" s="22"/>
      <c r="K12" s="22"/>
      <c r="L12" s="22"/>
      <c r="M12" s="22"/>
      <c r="N12" s="22"/>
      <c r="O12" s="22"/>
    </row>
    <row r="13" spans="1:15" s="2" customFormat="1" ht="36">
      <c r="A13" s="70" t="s">
        <v>113</v>
      </c>
      <c r="B13" s="69" t="s">
        <v>38</v>
      </c>
      <c r="C13" s="20">
        <f>SUM(D13:O13)</f>
        <v>12</v>
      </c>
      <c r="D13" s="22"/>
      <c r="E13" s="22"/>
      <c r="F13" s="22">
        <v>4</v>
      </c>
      <c r="G13" s="22"/>
      <c r="H13" s="22"/>
      <c r="I13" s="22">
        <v>8</v>
      </c>
      <c r="J13" s="22"/>
      <c r="K13" s="22"/>
      <c r="L13" s="22"/>
      <c r="M13" s="22"/>
      <c r="N13" s="22"/>
      <c r="O13" s="22"/>
    </row>
    <row r="14" spans="1:15" s="2" customFormat="1" ht="24" customHeight="1">
      <c r="A14" s="85" t="s">
        <v>6</v>
      </c>
      <c r="B14" s="85"/>
      <c r="C14" s="26">
        <f>SUM(C15:C16)</f>
        <v>1.5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s="2" customFormat="1" ht="36">
      <c r="A15" s="24" t="s">
        <v>58</v>
      </c>
      <c r="B15" s="25" t="s">
        <v>41</v>
      </c>
      <c r="C15" s="20">
        <f>SUM(D15:O15)</f>
        <v>0.5</v>
      </c>
      <c r="D15" s="22">
        <v>0.25</v>
      </c>
      <c r="E15" s="22"/>
      <c r="F15" s="22"/>
      <c r="G15" s="22"/>
      <c r="H15" s="22"/>
      <c r="I15" s="22"/>
      <c r="J15" s="22"/>
      <c r="K15" s="22"/>
      <c r="L15" s="22">
        <v>0.25</v>
      </c>
      <c r="M15" s="22"/>
      <c r="N15" s="22"/>
      <c r="O15" s="22"/>
    </row>
    <row r="16" spans="1:15" s="4" customFormat="1" ht="15" customHeight="1">
      <c r="A16" s="24" t="s">
        <v>114</v>
      </c>
      <c r="B16" s="25" t="s">
        <v>115</v>
      </c>
      <c r="C16" s="20">
        <f>SUM(D16:O16)</f>
        <v>1</v>
      </c>
      <c r="D16" s="22"/>
      <c r="E16" s="22"/>
      <c r="F16" s="22"/>
      <c r="G16" s="22"/>
      <c r="H16" s="22"/>
      <c r="I16" s="22">
        <v>1</v>
      </c>
      <c r="J16" s="22"/>
      <c r="K16" s="22"/>
      <c r="L16" s="22"/>
      <c r="M16" s="22"/>
      <c r="N16" s="22"/>
      <c r="O16" s="22"/>
    </row>
    <row r="17" spans="1:15" s="2" customFormat="1" ht="18">
      <c r="A17" s="85" t="s">
        <v>7</v>
      </c>
      <c r="B17" s="85"/>
      <c r="C17" s="26">
        <f>SUM(C18:C18)</f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2" customFormat="1" ht="19.5" customHeight="1">
      <c r="A18" s="24"/>
      <c r="B18" s="25"/>
      <c r="C18" s="20">
        <f>SUM(D18:O18)</f>
        <v>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2" customFormat="1" ht="15" customHeight="1">
      <c r="A19" s="85" t="s">
        <v>8</v>
      </c>
      <c r="B19" s="85"/>
      <c r="C19" s="26">
        <f>SUM(C20:C20)</f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2" customFormat="1" ht="15" customHeight="1">
      <c r="A20" s="24"/>
      <c r="B20" s="69"/>
      <c r="C20" s="20">
        <f>SUM(D20:O20)</f>
        <v>0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4" customFormat="1" ht="20.25" customHeight="1">
      <c r="A21" s="85" t="s">
        <v>21</v>
      </c>
      <c r="B21" s="85"/>
      <c r="C21" s="26">
        <f>SUM(C22:C22)</f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" customFormat="1" ht="18.75" thickBot="1">
      <c r="A22" s="24"/>
      <c r="B22" s="25"/>
      <c r="C22" s="20">
        <f>SUM(D22:O22)</f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2" customFormat="1" ht="18">
      <c r="A23" s="86" t="s">
        <v>22</v>
      </c>
      <c r="B23" s="87"/>
      <c r="C23" s="26">
        <f>SUM(C24:C24)</f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" customFormat="1" ht="18">
      <c r="A24" s="67"/>
      <c r="B24" s="68"/>
      <c r="C24" s="20">
        <f>SUM(D24:O24)</f>
        <v>0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4" customFormat="1" ht="20.25" customHeight="1">
      <c r="A25" s="88" t="s">
        <v>24</v>
      </c>
      <c r="B25" s="88"/>
      <c r="C25" s="38">
        <f>SUM(C2,C5,C7,C11,C14,C17,C19,C21,C23)</f>
        <v>102.5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s="2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2" customFormat="1" ht="26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4" customFormat="1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4" customFormat="1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8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2" customFormat="1" ht="28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4" customFormat="1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4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sheetProtection/>
  <mergeCells count="10">
    <mergeCell ref="A17:B17"/>
    <mergeCell ref="A19:B19"/>
    <mergeCell ref="A21:B21"/>
    <mergeCell ref="A23:B23"/>
    <mergeCell ref="A25:B25"/>
    <mergeCell ref="A2:B2"/>
    <mergeCell ref="A5:B5"/>
    <mergeCell ref="A7:B7"/>
    <mergeCell ref="A11:B11"/>
    <mergeCell ref="A14:B14"/>
  </mergeCells>
  <printOptions/>
  <pageMargins left="0.7000000476837158" right="0.7000000476837158" top="0.75" bottom="0.75" header="0.30000001192092896" footer="0.30000001192092896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8" sqref="A1:O28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5" width="8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5" width="8.5" style="1" customWidth="1"/>
    <col min="16" max="16384" width="10.19921875" style="1" customWidth="1"/>
  </cols>
  <sheetData>
    <row r="1" spans="1:15" s="2" customFormat="1" ht="39" customHeight="1" thickBot="1">
      <c r="A1" s="14" t="s">
        <v>3</v>
      </c>
      <c r="B1" s="15" t="s">
        <v>0</v>
      </c>
      <c r="C1" s="16" t="s">
        <v>23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  <row r="2" spans="1:15" s="4" customFormat="1" ht="13.5" customHeight="1">
      <c r="A2" s="89" t="s">
        <v>1</v>
      </c>
      <c r="B2" s="87"/>
      <c r="C2" s="18">
        <f>SUM(C3:C4)</f>
        <v>1.25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36">
      <c r="A3" s="67" t="s">
        <v>27</v>
      </c>
      <c r="B3" s="68" t="s">
        <v>30</v>
      </c>
      <c r="C3" s="20">
        <f>SUM(D3:O3)</f>
        <v>0.5</v>
      </c>
      <c r="D3" s="21"/>
      <c r="E3" s="22"/>
      <c r="F3" s="23">
        <v>0.25</v>
      </c>
      <c r="G3" s="23"/>
      <c r="H3" s="23"/>
      <c r="I3" s="23">
        <v>0.25</v>
      </c>
      <c r="J3" s="23"/>
      <c r="K3" s="23"/>
      <c r="L3" s="23"/>
      <c r="M3" s="23"/>
      <c r="N3" s="23"/>
      <c r="O3" s="23"/>
    </row>
    <row r="4" spans="1:15" s="2" customFormat="1" ht="18">
      <c r="A4" s="24" t="s">
        <v>28</v>
      </c>
      <c r="B4" s="25" t="s">
        <v>29</v>
      </c>
      <c r="C4" s="20">
        <f>SUM(D4:O4)</f>
        <v>0.75</v>
      </c>
      <c r="D4" s="21"/>
      <c r="E4" s="22"/>
      <c r="F4" s="23">
        <v>0.25</v>
      </c>
      <c r="G4" s="23"/>
      <c r="H4" s="23"/>
      <c r="I4" s="23">
        <v>0.25</v>
      </c>
      <c r="J4" s="23"/>
      <c r="K4" s="23"/>
      <c r="L4" s="23">
        <v>0.25</v>
      </c>
      <c r="M4" s="23"/>
      <c r="N4" s="23"/>
      <c r="O4" s="23"/>
    </row>
    <row r="5" spans="1:15" s="2" customFormat="1" ht="18">
      <c r="A5" s="90" t="s">
        <v>2</v>
      </c>
      <c r="B5" s="85"/>
      <c r="C5" s="26">
        <f>SUM(C6:C7)</f>
        <v>21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2" customFormat="1" ht="36">
      <c r="A6" s="24" t="s">
        <v>28</v>
      </c>
      <c r="B6" s="25" t="s">
        <v>31</v>
      </c>
      <c r="C6" s="20">
        <f>SUM(D6:O6)</f>
        <v>10</v>
      </c>
      <c r="D6" s="22"/>
      <c r="E6" s="22"/>
      <c r="F6" s="22"/>
      <c r="G6" s="22"/>
      <c r="H6" s="22">
        <v>1</v>
      </c>
      <c r="I6" s="22">
        <v>3</v>
      </c>
      <c r="J6" s="22">
        <v>3</v>
      </c>
      <c r="K6" s="22">
        <v>3</v>
      </c>
      <c r="L6" s="22"/>
      <c r="M6" s="22"/>
      <c r="N6" s="22"/>
      <c r="O6" s="22"/>
    </row>
    <row r="7" spans="1:15" s="2" customFormat="1" ht="36">
      <c r="A7" s="24" t="s">
        <v>32</v>
      </c>
      <c r="B7" s="25" t="s">
        <v>33</v>
      </c>
      <c r="C7" s="20">
        <f>SUM(D7:O7)</f>
        <v>11</v>
      </c>
      <c r="D7" s="22"/>
      <c r="E7" s="22"/>
      <c r="F7" s="22"/>
      <c r="G7" s="22"/>
      <c r="H7" s="22">
        <v>1</v>
      </c>
      <c r="I7" s="22">
        <v>3</v>
      </c>
      <c r="J7" s="22">
        <v>3</v>
      </c>
      <c r="K7" s="22">
        <v>3</v>
      </c>
      <c r="L7" s="22">
        <v>1</v>
      </c>
      <c r="M7" s="22"/>
      <c r="N7" s="22"/>
      <c r="O7" s="22"/>
    </row>
    <row r="8" spans="1:15" s="2" customFormat="1" ht="18">
      <c r="A8" s="85" t="s">
        <v>4</v>
      </c>
      <c r="B8" s="85"/>
      <c r="C8" s="26">
        <f>SUM(C9:C10)</f>
        <v>18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" customFormat="1" ht="36">
      <c r="A9" s="67" t="s">
        <v>36</v>
      </c>
      <c r="B9" s="68" t="s">
        <v>34</v>
      </c>
      <c r="C9" s="20">
        <f>SUM(D9:O9)</f>
        <v>11</v>
      </c>
      <c r="D9" s="21"/>
      <c r="E9" s="22"/>
      <c r="F9" s="22"/>
      <c r="G9" s="22"/>
      <c r="H9" s="22">
        <v>1</v>
      </c>
      <c r="I9" s="22">
        <v>3</v>
      </c>
      <c r="J9" s="22">
        <v>3</v>
      </c>
      <c r="K9" s="22">
        <v>3</v>
      </c>
      <c r="L9" s="22">
        <v>1</v>
      </c>
      <c r="M9" s="22"/>
      <c r="N9" s="22"/>
      <c r="O9" s="22"/>
    </row>
    <row r="10" spans="1:15" s="4" customFormat="1" ht="20.25" customHeight="1">
      <c r="A10" s="67" t="s">
        <v>37</v>
      </c>
      <c r="B10" s="68" t="s">
        <v>35</v>
      </c>
      <c r="C10" s="20">
        <f>SUM(D10:O10)</f>
        <v>7</v>
      </c>
      <c r="D10" s="21"/>
      <c r="E10" s="22"/>
      <c r="F10" s="22"/>
      <c r="G10" s="22"/>
      <c r="H10" s="22">
        <v>1</v>
      </c>
      <c r="I10" s="22">
        <v>2</v>
      </c>
      <c r="J10" s="22">
        <v>2</v>
      </c>
      <c r="K10" s="22">
        <v>1</v>
      </c>
      <c r="L10" s="22">
        <v>1</v>
      </c>
      <c r="M10" s="22"/>
      <c r="N10" s="22"/>
      <c r="O10" s="22"/>
    </row>
    <row r="11" spans="1:15" s="2" customFormat="1" ht="15" customHeight="1">
      <c r="A11" s="85" t="s">
        <v>5</v>
      </c>
      <c r="B11" s="85"/>
      <c r="C11" s="26">
        <f>SUM(C12:C13)</f>
        <v>12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2" customFormat="1" ht="15" customHeight="1">
      <c r="A12" s="70" t="s">
        <v>39</v>
      </c>
      <c r="B12" s="69" t="s">
        <v>38</v>
      </c>
      <c r="C12" s="20">
        <f>SUM(D12:O12)</f>
        <v>8</v>
      </c>
      <c r="D12" s="22"/>
      <c r="E12" s="22"/>
      <c r="F12" s="22">
        <v>4</v>
      </c>
      <c r="G12" s="22"/>
      <c r="H12" s="22">
        <v>2</v>
      </c>
      <c r="I12" s="22"/>
      <c r="J12" s="22"/>
      <c r="K12" s="22"/>
      <c r="L12" s="22"/>
      <c r="M12" s="22">
        <v>2</v>
      </c>
      <c r="N12" s="22"/>
      <c r="O12" s="22"/>
    </row>
    <row r="13" spans="1:15" s="2" customFormat="1" ht="24" customHeight="1">
      <c r="A13" s="70" t="s">
        <v>36</v>
      </c>
      <c r="B13" s="69" t="s">
        <v>40</v>
      </c>
      <c r="C13" s="20">
        <f>SUM(D13:O13)</f>
        <v>4</v>
      </c>
      <c r="D13" s="22"/>
      <c r="E13" s="22"/>
      <c r="F13" s="22">
        <v>4</v>
      </c>
      <c r="G13" s="22"/>
      <c r="H13" s="22"/>
      <c r="I13" s="22"/>
      <c r="J13" s="22"/>
      <c r="K13" s="22"/>
      <c r="L13" s="22"/>
      <c r="M13" s="22"/>
      <c r="N13" s="22"/>
      <c r="O13" s="22"/>
    </row>
    <row r="14" spans="1:15" s="2" customFormat="1" ht="24" customHeight="1">
      <c r="A14" s="85" t="s">
        <v>6</v>
      </c>
      <c r="B14" s="85"/>
      <c r="C14" s="26">
        <f>SUM(C15:C15)</f>
        <v>0.5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s="4" customFormat="1" ht="15" customHeight="1">
      <c r="A15" s="24" t="s">
        <v>27</v>
      </c>
      <c r="B15" s="25" t="s">
        <v>41</v>
      </c>
      <c r="C15" s="20">
        <f>SUM(D15:O15)</f>
        <v>0.5</v>
      </c>
      <c r="D15" s="22">
        <v>0.25</v>
      </c>
      <c r="E15" s="22"/>
      <c r="F15" s="22"/>
      <c r="G15" s="22"/>
      <c r="H15" s="22"/>
      <c r="I15" s="22"/>
      <c r="J15" s="22"/>
      <c r="K15" s="22"/>
      <c r="L15" s="22">
        <v>0.25</v>
      </c>
      <c r="M15" s="22"/>
      <c r="N15" s="22"/>
      <c r="O15" s="22"/>
    </row>
    <row r="16" spans="1:15" s="2" customFormat="1" ht="18">
      <c r="A16" s="85" t="s">
        <v>7</v>
      </c>
      <c r="B16" s="85"/>
      <c r="C16" s="26">
        <f>SUM(C17:C17)</f>
        <v>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s="2" customFormat="1" ht="19.5" customHeight="1">
      <c r="A17" s="24" t="s">
        <v>36</v>
      </c>
      <c r="B17" s="25" t="s">
        <v>42</v>
      </c>
      <c r="C17" s="20">
        <f>SUM(D17:O17)</f>
        <v>8</v>
      </c>
      <c r="D17" s="22"/>
      <c r="E17" s="22">
        <v>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2" customFormat="1" ht="15" customHeight="1">
      <c r="A18" s="85" t="s">
        <v>8</v>
      </c>
      <c r="B18" s="85"/>
      <c r="C18" s="26">
        <f>SUM(C19:C20)</f>
        <v>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s="2" customFormat="1" ht="15" customHeight="1">
      <c r="A19" s="24" t="s">
        <v>36</v>
      </c>
      <c r="B19" s="69"/>
      <c r="C19" s="20">
        <f>SUM(D19:O19)</f>
        <v>4</v>
      </c>
      <c r="D19" s="21"/>
      <c r="E19" s="22"/>
      <c r="F19" s="22"/>
      <c r="G19" s="22">
        <v>2</v>
      </c>
      <c r="H19" s="22"/>
      <c r="I19" s="22"/>
      <c r="J19" s="22"/>
      <c r="K19" s="22"/>
      <c r="L19" s="22"/>
      <c r="M19" s="22">
        <v>2</v>
      </c>
      <c r="N19" s="22"/>
      <c r="O19" s="22"/>
    </row>
    <row r="20" spans="1:15" s="4" customFormat="1" ht="20.25" customHeight="1">
      <c r="A20" s="24" t="s">
        <v>43</v>
      </c>
      <c r="B20" s="69" t="s">
        <v>44</v>
      </c>
      <c r="C20" s="20">
        <f>SUM(D20:O20)</f>
        <v>2</v>
      </c>
      <c r="D20" s="21"/>
      <c r="E20" s="22"/>
      <c r="F20" s="22"/>
      <c r="G20" s="22"/>
      <c r="H20" s="22"/>
      <c r="I20" s="22"/>
      <c r="J20" s="22"/>
      <c r="K20" s="22">
        <v>2</v>
      </c>
      <c r="L20" s="22"/>
      <c r="M20" s="22"/>
      <c r="N20" s="22"/>
      <c r="O20" s="22"/>
    </row>
    <row r="21" spans="1:15" s="2" customFormat="1" ht="18">
      <c r="A21" s="85" t="s">
        <v>21</v>
      </c>
      <c r="B21" s="85"/>
      <c r="C21" s="26">
        <f>SUM(C22:C24)</f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" customFormat="1" ht="18">
      <c r="A22" s="24"/>
      <c r="B22" s="25"/>
      <c r="C22" s="20">
        <f>SUM(D22:O22)</f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2" customFormat="1" ht="18">
      <c r="A23" s="24"/>
      <c r="B23" s="25"/>
      <c r="C23" s="20">
        <f>SUM(D23:O23)</f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4" customFormat="1" ht="20.25" customHeight="1" thickBot="1">
      <c r="A24" s="24"/>
      <c r="B24" s="25"/>
      <c r="C24" s="20">
        <f>SUM(D24:O24)</f>
        <v>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2" customFormat="1" ht="15" customHeight="1">
      <c r="A25" s="86" t="s">
        <v>22</v>
      </c>
      <c r="B25" s="87"/>
      <c r="C25" s="26">
        <f>SUM(C26:C27)</f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" customFormat="1" ht="26.25" customHeight="1">
      <c r="A26" s="67"/>
      <c r="B26" s="68"/>
      <c r="C26" s="20">
        <f>SUM(D26:O26)</f>
        <v>0</v>
      </c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s="2" customFormat="1" ht="15" customHeight="1">
      <c r="A27" s="67"/>
      <c r="B27" s="68"/>
      <c r="C27" s="20">
        <f>SUM(D27:O27)</f>
        <v>0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2" customFormat="1" ht="23.25" customHeight="1">
      <c r="A28" s="88" t="s">
        <v>24</v>
      </c>
      <c r="B28" s="88"/>
      <c r="C28" s="71">
        <f>SUM(C2,C5,C8,C11,C14,C16,C18,C21,C25)</f>
        <v>66.75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s="4" customFormat="1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4" customFormat="1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8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8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4" customFormat="1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2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4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/>
  <mergeCells count="10">
    <mergeCell ref="A18:B18"/>
    <mergeCell ref="A21:B21"/>
    <mergeCell ref="A25:B25"/>
    <mergeCell ref="A28:B28"/>
    <mergeCell ref="A2:B2"/>
    <mergeCell ref="A5:B5"/>
    <mergeCell ref="A8:B8"/>
    <mergeCell ref="A11:B11"/>
    <mergeCell ref="A14:B14"/>
    <mergeCell ref="A16:B16"/>
  </mergeCells>
  <printOptions/>
  <pageMargins left="0.7000000476837158" right="0.7000000476837158" top="0.75" bottom="0.75" header="0.30000001192092896" footer="0.30000001192092896"/>
  <pageSetup firstPageNumber="1" useFirstPageNumber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pane xSplit="2" ySplit="1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4" width="11.69921875" style="1" customWidth="1"/>
    <col min="5" max="5" width="13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1" width="8.5" style="1" customWidth="1"/>
    <col min="12" max="12" width="14" style="1" customWidth="1"/>
    <col min="13" max="13" width="11.5" style="1" customWidth="1"/>
    <col min="14" max="14" width="13.19921875" style="1" customWidth="1"/>
    <col min="15" max="15" width="13" style="1" customWidth="1"/>
    <col min="16" max="16384" width="10.19921875" style="1" customWidth="1"/>
  </cols>
  <sheetData>
    <row r="1" spans="1:15" s="2" customFormat="1" ht="39" customHeight="1" thickBot="1">
      <c r="A1" s="14" t="s">
        <v>3</v>
      </c>
      <c r="B1" s="15" t="s">
        <v>0</v>
      </c>
      <c r="C1" s="16" t="s">
        <v>23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  <row r="2" spans="1:15" s="4" customFormat="1" ht="18">
      <c r="A2" s="89" t="s">
        <v>1</v>
      </c>
      <c r="B2" s="87"/>
      <c r="C2" s="18">
        <f>SUM(C3:C4)</f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18">
      <c r="A3" s="29" t="s">
        <v>237</v>
      </c>
      <c r="B3" s="30" t="s">
        <v>238</v>
      </c>
      <c r="C3" s="20">
        <f>SUM(D3:O3)</f>
        <v>2</v>
      </c>
      <c r="D3" s="21">
        <v>0.25</v>
      </c>
      <c r="E3" s="22"/>
      <c r="F3" s="23">
        <v>0.25</v>
      </c>
      <c r="G3" s="23">
        <v>1</v>
      </c>
      <c r="H3" s="23"/>
      <c r="I3" s="23">
        <v>0.25</v>
      </c>
      <c r="J3" s="23"/>
      <c r="K3" s="23"/>
      <c r="L3" s="23">
        <v>0.25</v>
      </c>
      <c r="M3" s="23"/>
      <c r="N3" s="23"/>
      <c r="O3" s="23"/>
    </row>
    <row r="4" spans="1:15" s="2" customFormat="1" ht="18">
      <c r="A4" s="31" t="s">
        <v>45</v>
      </c>
      <c r="B4" s="32" t="s">
        <v>29</v>
      </c>
      <c r="C4" s="20">
        <f>SUM(D4:O4)</f>
        <v>1</v>
      </c>
      <c r="D4" s="21"/>
      <c r="E4" s="22"/>
      <c r="F4" s="23">
        <v>0.25</v>
      </c>
      <c r="G4" s="23"/>
      <c r="H4" s="23"/>
      <c r="I4" s="23">
        <v>0.25</v>
      </c>
      <c r="J4" s="23"/>
      <c r="K4" s="23"/>
      <c r="L4" s="23">
        <v>0.25</v>
      </c>
      <c r="M4" s="23"/>
      <c r="N4" s="23"/>
      <c r="O4" s="23">
        <v>0.25</v>
      </c>
    </row>
    <row r="5" spans="1:15" s="2" customFormat="1" ht="18">
      <c r="A5" s="90" t="s">
        <v>2</v>
      </c>
      <c r="B5" s="85"/>
      <c r="C5" s="26">
        <f>SUM(C6:C8)</f>
        <v>50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2" customFormat="1" ht="36">
      <c r="A6" s="31" t="s">
        <v>32</v>
      </c>
      <c r="B6" s="32" t="s">
        <v>48</v>
      </c>
      <c r="C6" s="20">
        <f>SUM(D6:O6)</f>
        <v>6</v>
      </c>
      <c r="D6" s="22"/>
      <c r="E6" s="22"/>
      <c r="F6" s="22"/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/>
      <c r="N6" s="22"/>
      <c r="O6" s="22"/>
    </row>
    <row r="7" spans="1:15" s="2" customFormat="1" ht="18">
      <c r="A7" s="31" t="s">
        <v>49</v>
      </c>
      <c r="B7" s="32" t="s">
        <v>50</v>
      </c>
      <c r="C7" s="20">
        <f>SUM(D7:O7)</f>
        <v>24</v>
      </c>
      <c r="D7" s="22"/>
      <c r="E7" s="22"/>
      <c r="F7" s="22"/>
      <c r="G7" s="22">
        <v>4</v>
      </c>
      <c r="H7" s="22">
        <v>4</v>
      </c>
      <c r="I7" s="22">
        <v>4</v>
      </c>
      <c r="J7" s="22">
        <v>4</v>
      </c>
      <c r="K7" s="22">
        <v>4</v>
      </c>
      <c r="L7" s="22">
        <v>4</v>
      </c>
      <c r="M7" s="22"/>
      <c r="N7" s="22"/>
      <c r="O7" s="22"/>
    </row>
    <row r="8" spans="1:15" s="2" customFormat="1" ht="36">
      <c r="A8" s="31" t="s">
        <v>49</v>
      </c>
      <c r="B8" s="32" t="s">
        <v>51</v>
      </c>
      <c r="C8" s="20">
        <f>SUM(D8:O8)</f>
        <v>20</v>
      </c>
      <c r="D8" s="22"/>
      <c r="E8" s="22"/>
      <c r="F8" s="22"/>
      <c r="G8" s="22"/>
      <c r="H8" s="22">
        <v>4</v>
      </c>
      <c r="I8" s="22">
        <v>4</v>
      </c>
      <c r="J8" s="22">
        <v>4</v>
      </c>
      <c r="K8" s="22">
        <v>4</v>
      </c>
      <c r="L8" s="22">
        <v>4</v>
      </c>
      <c r="M8" s="22"/>
      <c r="N8" s="22"/>
      <c r="O8" s="22"/>
    </row>
    <row r="9" spans="1:15" s="4" customFormat="1" ht="20.25" customHeight="1">
      <c r="A9" s="85" t="s">
        <v>4</v>
      </c>
      <c r="B9" s="85"/>
      <c r="C9" s="26">
        <f>SUM(C10:C11)</f>
        <v>10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" customFormat="1" ht="15" customHeight="1">
      <c r="A10" s="29" t="s">
        <v>52</v>
      </c>
      <c r="B10" s="30" t="s">
        <v>239</v>
      </c>
      <c r="C10" s="20">
        <f>SUM(D10:O10)</f>
        <v>6</v>
      </c>
      <c r="D10" s="21"/>
      <c r="E10" s="22"/>
      <c r="F10" s="22"/>
      <c r="G10" s="22"/>
      <c r="H10" s="22"/>
      <c r="I10" s="22">
        <v>3</v>
      </c>
      <c r="J10" s="22">
        <v>3</v>
      </c>
      <c r="K10" s="22"/>
      <c r="L10" s="22"/>
      <c r="M10" s="22"/>
      <c r="N10" s="22"/>
      <c r="O10" s="22"/>
    </row>
    <row r="11" spans="1:15" s="2" customFormat="1" ht="15" customHeight="1">
      <c r="A11" s="29" t="s">
        <v>53</v>
      </c>
      <c r="B11" s="30" t="s">
        <v>54</v>
      </c>
      <c r="C11" s="20">
        <f>SUM(D11:O11)</f>
        <v>4</v>
      </c>
      <c r="D11" s="21"/>
      <c r="E11" s="22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/>
      <c r="M11" s="22"/>
      <c r="N11" s="22"/>
      <c r="O11" s="22"/>
    </row>
    <row r="12" spans="1:15" s="2" customFormat="1" ht="24" customHeight="1">
      <c r="A12" s="85" t="s">
        <v>5</v>
      </c>
      <c r="B12" s="85"/>
      <c r="C12" s="26">
        <f>SUM(C13:C15)</f>
        <v>27.5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2" customFormat="1" ht="36">
      <c r="A13" s="34" t="s">
        <v>49</v>
      </c>
      <c r="B13" s="33" t="s">
        <v>55</v>
      </c>
      <c r="C13" s="20">
        <f>SUM(D13:O13)</f>
        <v>9.5</v>
      </c>
      <c r="D13" s="22"/>
      <c r="E13" s="22"/>
      <c r="F13" s="22">
        <v>8</v>
      </c>
      <c r="G13" s="22"/>
      <c r="H13" s="22">
        <v>0.5</v>
      </c>
      <c r="I13" s="22"/>
      <c r="J13" s="22">
        <v>0.5</v>
      </c>
      <c r="K13" s="22"/>
      <c r="L13" s="22">
        <v>0.5</v>
      </c>
      <c r="M13" s="22"/>
      <c r="N13" s="22"/>
      <c r="O13" s="22"/>
    </row>
    <row r="14" spans="1:15" s="4" customFormat="1" ht="15" customHeight="1">
      <c r="A14" s="34" t="s">
        <v>53</v>
      </c>
      <c r="B14" s="33" t="s">
        <v>38</v>
      </c>
      <c r="C14" s="20">
        <f>SUM(D14:O14)</f>
        <v>3</v>
      </c>
      <c r="D14" s="22"/>
      <c r="E14" s="22"/>
      <c r="F14" s="22">
        <v>1</v>
      </c>
      <c r="G14" s="22"/>
      <c r="H14" s="22"/>
      <c r="I14" s="22">
        <v>1</v>
      </c>
      <c r="J14" s="22"/>
      <c r="K14" s="22"/>
      <c r="L14" s="22">
        <v>1</v>
      </c>
      <c r="M14" s="22"/>
      <c r="N14" s="22"/>
      <c r="O14" s="22"/>
    </row>
    <row r="15" spans="1:15" s="2" customFormat="1" ht="36">
      <c r="A15" s="31" t="s">
        <v>46</v>
      </c>
      <c r="B15" s="32" t="s">
        <v>47</v>
      </c>
      <c r="C15" s="20">
        <f>SUM(D15:O15)</f>
        <v>15</v>
      </c>
      <c r="D15" s="21"/>
      <c r="E15" s="22">
        <v>6</v>
      </c>
      <c r="F15" s="23"/>
      <c r="G15" s="23"/>
      <c r="H15" s="23"/>
      <c r="I15" s="23"/>
      <c r="J15" s="23">
        <v>9</v>
      </c>
      <c r="K15" s="23"/>
      <c r="L15" s="23"/>
      <c r="M15" s="23"/>
      <c r="N15" s="23"/>
      <c r="O15" s="23"/>
    </row>
    <row r="16" spans="1:15" s="2" customFormat="1" ht="15" customHeight="1">
      <c r="A16" s="85" t="s">
        <v>7</v>
      </c>
      <c r="B16" s="85"/>
      <c r="C16" s="26"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s="2" customFormat="1" ht="18">
      <c r="A17" s="85" t="s">
        <v>8</v>
      </c>
      <c r="B17" s="85"/>
      <c r="C17" s="26">
        <f>SUM(C18:C18)</f>
        <v>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2" customFormat="1" ht="18">
      <c r="A18" s="31" t="s">
        <v>57</v>
      </c>
      <c r="B18" s="33" t="s">
        <v>240</v>
      </c>
      <c r="C18" s="20">
        <f>SUM(D18:O18)</f>
        <v>8</v>
      </c>
      <c r="D18" s="21"/>
      <c r="E18" s="22"/>
      <c r="F18" s="22">
        <v>4</v>
      </c>
      <c r="G18" s="22"/>
      <c r="H18" s="22"/>
      <c r="I18" s="22"/>
      <c r="J18" s="22">
        <v>4</v>
      </c>
      <c r="K18" s="22"/>
      <c r="L18" s="22"/>
      <c r="M18" s="22"/>
      <c r="N18" s="22"/>
      <c r="O18" s="22"/>
    </row>
    <row r="19" spans="1:15" s="2" customFormat="1" ht="18">
      <c r="A19" s="85" t="s">
        <v>21</v>
      </c>
      <c r="B19" s="85"/>
      <c r="C19" s="26">
        <f>SUM(C20:C20)</f>
        <v>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4" customFormat="1" ht="36">
      <c r="A20" s="31" t="s">
        <v>104</v>
      </c>
      <c r="B20" s="32" t="s">
        <v>105</v>
      </c>
      <c r="C20" s="20">
        <f>SUM(D20:O20)</f>
        <v>1</v>
      </c>
      <c r="D20" s="22"/>
      <c r="E20" s="22"/>
      <c r="F20" s="22"/>
      <c r="G20" s="22"/>
      <c r="H20" s="22">
        <v>1</v>
      </c>
      <c r="I20" s="22"/>
      <c r="J20" s="22"/>
      <c r="K20" s="22"/>
      <c r="L20" s="22"/>
      <c r="M20" s="22"/>
      <c r="N20" s="22"/>
      <c r="O20" s="22"/>
    </row>
    <row r="21" spans="1:15" s="4" customFormat="1" ht="18">
      <c r="A21" s="88" t="s">
        <v>24</v>
      </c>
      <c r="B21" s="88"/>
      <c r="C21" s="38">
        <f>SUM(C2,C5,C9,C12,C16,C17,C19)</f>
        <v>99.5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2" customFormat="1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4" customFormat="1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2" customFormat="1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t="28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4" customFormat="1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4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8">
    <mergeCell ref="A17:B17"/>
    <mergeCell ref="A19:B19"/>
    <mergeCell ref="A21:B21"/>
    <mergeCell ref="A2:B2"/>
    <mergeCell ref="A5:B5"/>
    <mergeCell ref="A9:B9"/>
    <mergeCell ref="A12:B12"/>
    <mergeCell ref="A16:B16"/>
  </mergeCells>
  <printOptions/>
  <pageMargins left="0.7000000476837158" right="0.7000000476837158" top="0.75" bottom="0.75" header="0.30000001192092896" footer="0.30000001192092896"/>
  <pageSetup firstPageNumber="1" useFirstPageNumber="1" fitToHeight="1" fitToWidth="1" horizontalDpi="600" verticalDpi="600" orientation="landscape" paperSize="3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4" sqref="Q4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5" width="8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1" width="8.5" style="1" customWidth="1"/>
    <col min="12" max="12" width="7.5" style="1" bestFit="1" customWidth="1"/>
    <col min="13" max="13" width="7.59765625" style="1" bestFit="1" customWidth="1"/>
    <col min="14" max="14" width="6.59765625" style="1" bestFit="1" customWidth="1"/>
    <col min="15" max="15" width="6.8984375" style="1" bestFit="1" customWidth="1"/>
    <col min="16" max="16384" width="10.19921875" style="1" customWidth="1"/>
  </cols>
  <sheetData>
    <row r="1" spans="1:15" s="2" customFormat="1" ht="36.75" thickBot="1">
      <c r="A1" s="14" t="s">
        <v>3</v>
      </c>
      <c r="B1" s="15" t="s">
        <v>0</v>
      </c>
      <c r="C1" s="16" t="s">
        <v>23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  <row r="2" spans="1:15" s="4" customFormat="1" ht="17.25" customHeight="1">
      <c r="A2" s="89" t="s">
        <v>1</v>
      </c>
      <c r="B2" s="87"/>
      <c r="C2" s="18">
        <f>SUM(C3:C5)</f>
        <v>2.75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18">
      <c r="A3" s="67" t="s">
        <v>84</v>
      </c>
      <c r="B3" s="68" t="s">
        <v>29</v>
      </c>
      <c r="C3" s="20">
        <f>SUM(D3:O3)</f>
        <v>2.25</v>
      </c>
      <c r="D3" s="21"/>
      <c r="E3" s="22">
        <v>0.25</v>
      </c>
      <c r="F3" s="23"/>
      <c r="G3" s="23">
        <v>0.5</v>
      </c>
      <c r="H3" s="23"/>
      <c r="I3" s="23">
        <v>0.5</v>
      </c>
      <c r="J3" s="23"/>
      <c r="K3" s="23">
        <v>0.5</v>
      </c>
      <c r="L3" s="23"/>
      <c r="M3" s="23">
        <v>0.5</v>
      </c>
      <c r="N3" s="23"/>
      <c r="O3" s="23"/>
    </row>
    <row r="4" spans="1:15" s="2" customFormat="1" ht="36">
      <c r="A4" s="24" t="s">
        <v>146</v>
      </c>
      <c r="B4" s="25" t="s">
        <v>147</v>
      </c>
      <c r="C4" s="20">
        <f>SUM(D4:O4)</f>
        <v>0.5</v>
      </c>
      <c r="D4" s="21"/>
      <c r="E4" s="22"/>
      <c r="F4" s="23"/>
      <c r="G4" s="23"/>
      <c r="H4" s="23"/>
      <c r="I4" s="23">
        <v>0.5</v>
      </c>
      <c r="J4" s="23"/>
      <c r="K4" s="23"/>
      <c r="L4" s="23"/>
      <c r="M4" s="23"/>
      <c r="N4" s="23"/>
      <c r="O4" s="23"/>
    </row>
    <row r="5" spans="1:15" s="2" customFormat="1" ht="18">
      <c r="A5" s="24"/>
      <c r="B5" s="25"/>
      <c r="C5" s="20">
        <f>SUM(D5:O5)</f>
        <v>0</v>
      </c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4" customFormat="1" ht="20.25" customHeight="1">
      <c r="A6" s="90" t="s">
        <v>2</v>
      </c>
      <c r="B6" s="85"/>
      <c r="C6" s="26">
        <f>SUM(C7:C8)</f>
        <v>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2" customFormat="1" ht="15" customHeight="1">
      <c r="A7" s="24" t="s">
        <v>128</v>
      </c>
      <c r="B7" s="25" t="s">
        <v>109</v>
      </c>
      <c r="C7" s="20">
        <f>SUM(D7:O7)</f>
        <v>4</v>
      </c>
      <c r="D7" s="22"/>
      <c r="E7" s="22"/>
      <c r="F7" s="22"/>
      <c r="G7" s="22"/>
      <c r="H7" s="22">
        <v>1</v>
      </c>
      <c r="I7" s="22">
        <v>1</v>
      </c>
      <c r="J7" s="22">
        <v>1</v>
      </c>
      <c r="K7" s="22">
        <v>1</v>
      </c>
      <c r="L7" s="22"/>
      <c r="M7" s="22"/>
      <c r="N7" s="22"/>
      <c r="O7" s="22"/>
    </row>
    <row r="8" spans="1:15" s="2" customFormat="1" ht="15" customHeight="1">
      <c r="A8" s="24"/>
      <c r="B8" s="25"/>
      <c r="C8" s="20">
        <f>SUM(D8:O8)</f>
        <v>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4" customFormat="1" ht="15" customHeight="1">
      <c r="A9" s="85" t="s">
        <v>4</v>
      </c>
      <c r="B9" s="85"/>
      <c r="C9" s="26">
        <f>SUM(C10:C12)</f>
        <v>12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" customFormat="1" ht="18">
      <c r="A10" s="67" t="s">
        <v>129</v>
      </c>
      <c r="B10" s="68" t="s">
        <v>109</v>
      </c>
      <c r="C10" s="20">
        <f>SUM(D10:O10)</f>
        <v>4</v>
      </c>
      <c r="D10" s="21"/>
      <c r="E10" s="22"/>
      <c r="F10" s="22"/>
      <c r="G10" s="22"/>
      <c r="H10" s="22">
        <v>1</v>
      </c>
      <c r="I10" s="22">
        <v>1</v>
      </c>
      <c r="J10" s="22">
        <v>1</v>
      </c>
      <c r="K10" s="22">
        <v>1</v>
      </c>
      <c r="L10" s="22"/>
      <c r="M10" s="22"/>
      <c r="N10" s="22"/>
      <c r="O10" s="22"/>
    </row>
    <row r="11" spans="1:15" s="2" customFormat="1" ht="19.5" customHeight="1">
      <c r="A11" s="67" t="s">
        <v>129</v>
      </c>
      <c r="B11" s="68" t="s">
        <v>130</v>
      </c>
      <c r="C11" s="20">
        <f>SUM(D11:O11)</f>
        <v>8</v>
      </c>
      <c r="D11" s="21"/>
      <c r="E11" s="22"/>
      <c r="F11" s="22">
        <v>4</v>
      </c>
      <c r="G11" s="22"/>
      <c r="H11" s="22"/>
      <c r="I11" s="22">
        <v>4</v>
      </c>
      <c r="J11" s="22"/>
      <c r="K11" s="22"/>
      <c r="L11" s="22"/>
      <c r="M11" s="22"/>
      <c r="N11" s="22"/>
      <c r="O11" s="22"/>
    </row>
    <row r="12" spans="1:15" s="2" customFormat="1" ht="15" customHeight="1">
      <c r="A12" s="24"/>
      <c r="B12" s="69"/>
      <c r="C12" s="20">
        <f>SUM(D12:O12)</f>
        <v>0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4" customFormat="1" ht="20.25" customHeight="1">
      <c r="A13" s="85" t="s">
        <v>5</v>
      </c>
      <c r="B13" s="85"/>
      <c r="C13" s="26">
        <f>SUM(C14:C14)</f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2" customFormat="1" ht="18">
      <c r="A14" s="70"/>
      <c r="B14" s="69"/>
      <c r="C14" s="20">
        <f>SUM(D14:O14)</f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4" customFormat="1" ht="20.25" customHeight="1">
      <c r="A15" s="85" t="s">
        <v>6</v>
      </c>
      <c r="B15" s="85"/>
      <c r="C15" s="26">
        <f>SUM(C16:C16)</f>
        <v>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s="2" customFormat="1" ht="54">
      <c r="A16" s="24" t="s">
        <v>131</v>
      </c>
      <c r="B16" s="25" t="s">
        <v>132</v>
      </c>
      <c r="C16" s="20">
        <f>SUM(D16:O16)</f>
        <v>1</v>
      </c>
      <c r="D16" s="22"/>
      <c r="E16" s="22"/>
      <c r="F16" s="22">
        <v>0.25</v>
      </c>
      <c r="G16" s="22"/>
      <c r="H16" s="22">
        <v>0.25</v>
      </c>
      <c r="I16" s="22"/>
      <c r="J16" s="22">
        <v>0.25</v>
      </c>
      <c r="K16" s="22"/>
      <c r="L16" s="22">
        <v>0.25</v>
      </c>
      <c r="M16" s="22"/>
      <c r="N16" s="22"/>
      <c r="O16" s="22"/>
    </row>
    <row r="17" spans="1:15" s="2" customFormat="1" ht="26.25" customHeight="1">
      <c r="A17" s="85" t="s">
        <v>7</v>
      </c>
      <c r="B17" s="85"/>
      <c r="C17" s="26">
        <f>SUM(C18:C18)</f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2" customFormat="1" ht="23.25" customHeight="1">
      <c r="A18" s="24"/>
      <c r="B18" s="25"/>
      <c r="C18" s="20">
        <f>SUM(D18:O18)</f>
        <v>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2" customFormat="1" ht="15" customHeight="1">
      <c r="A19" s="85" t="s">
        <v>8</v>
      </c>
      <c r="B19" s="85"/>
      <c r="C19" s="26">
        <f>SUM(C20:C22)</f>
        <v>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2" customFormat="1" ht="15" customHeight="1">
      <c r="A20" s="24" t="s">
        <v>133</v>
      </c>
      <c r="B20" s="25" t="s">
        <v>84</v>
      </c>
      <c r="C20" s="20">
        <f>SUM(D20:O20)</f>
        <v>3</v>
      </c>
      <c r="D20" s="22"/>
      <c r="E20" s="22"/>
      <c r="F20" s="22"/>
      <c r="G20" s="22"/>
      <c r="H20" s="22"/>
      <c r="I20" s="22">
        <v>1</v>
      </c>
      <c r="J20" s="22">
        <v>1</v>
      </c>
      <c r="K20" s="22">
        <v>1</v>
      </c>
      <c r="L20" s="22"/>
      <c r="M20" s="22"/>
      <c r="N20" s="22"/>
      <c r="O20" s="22"/>
    </row>
    <row r="21" spans="1:15" s="2" customFormat="1" ht="15" customHeight="1">
      <c r="A21" s="24"/>
      <c r="B21" s="69"/>
      <c r="C21" s="20">
        <f>SUM(D21:O21)</f>
        <v>0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2" customFormat="1" ht="16.5" customHeight="1">
      <c r="A22" s="24"/>
      <c r="B22" s="69"/>
      <c r="C22" s="20">
        <f>SUM(D22:O22)</f>
        <v>0</v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4" customFormat="1" ht="20.25" customHeight="1">
      <c r="A23" s="85" t="s">
        <v>21</v>
      </c>
      <c r="B23" s="85"/>
      <c r="C23" s="26">
        <f>SUM(C24:C26)</f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" customFormat="1" ht="28.5" customHeight="1">
      <c r="A24" s="24"/>
      <c r="B24" s="25"/>
      <c r="C24" s="20">
        <f>SUM(D24:O24)</f>
        <v>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2" customFormat="1" ht="28.5" customHeight="1">
      <c r="A25" s="24"/>
      <c r="B25" s="25"/>
      <c r="C25" s="20">
        <f>SUM(D25:O25)</f>
        <v>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4" customFormat="1" ht="18.75" thickBot="1">
      <c r="A26" s="24"/>
      <c r="B26" s="25"/>
      <c r="C26" s="20">
        <f>SUM(D26:O26)</f>
        <v>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s="2" customFormat="1" ht="15" customHeight="1">
      <c r="A27" s="86" t="s">
        <v>22</v>
      </c>
      <c r="B27" s="87"/>
      <c r="C27" s="26">
        <f>SUM(C28:C29)</f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2" customFormat="1" ht="15" customHeight="1">
      <c r="A28" s="67"/>
      <c r="B28" s="68"/>
      <c r="C28" s="20">
        <f>SUM(D28:O28)</f>
        <v>0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2" customFormat="1" ht="15" customHeight="1">
      <c r="A29" s="67"/>
      <c r="B29" s="68"/>
      <c r="C29" s="20">
        <f>SUM(D29:O29)</f>
        <v>0</v>
      </c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s="4" customFormat="1" ht="15" customHeight="1">
      <c r="A30" s="88" t="s">
        <v>24</v>
      </c>
      <c r="B30" s="88"/>
      <c r="C30" s="71">
        <f>SUM(C2,C6,C9,C13,C15,C17,C19,C23,C27)</f>
        <v>22.75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s="2" customFormat="1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10">
    <mergeCell ref="A19:B19"/>
    <mergeCell ref="A23:B23"/>
    <mergeCell ref="A27:B27"/>
    <mergeCell ref="A30:B30"/>
    <mergeCell ref="A2:B2"/>
    <mergeCell ref="A6:B6"/>
    <mergeCell ref="A9:B9"/>
    <mergeCell ref="A13:B13"/>
    <mergeCell ref="A15:B15"/>
    <mergeCell ref="A17:B17"/>
  </mergeCells>
  <printOptions/>
  <pageMargins left="0.7000000476837158" right="0.7000000476837158" top="0.75" bottom="0.75" header="0.30000001192092896" footer="0.30000001192092896"/>
  <pageSetup firstPageNumber="1" useFirstPageNumber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5" sqref="A1:O25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5" width="8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5" width="8.5" style="1" customWidth="1"/>
    <col min="16" max="16384" width="10.19921875" style="1" customWidth="1"/>
  </cols>
  <sheetData>
    <row r="1" spans="1:15" s="2" customFormat="1" ht="39" customHeight="1" thickBot="1">
      <c r="A1" s="14" t="s">
        <v>3</v>
      </c>
      <c r="B1" s="15" t="s">
        <v>0</v>
      </c>
      <c r="C1" s="16" t="s">
        <v>23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  <row r="2" spans="1:15" s="4" customFormat="1" ht="18" customHeight="1">
      <c r="A2" s="89" t="s">
        <v>1</v>
      </c>
      <c r="B2" s="87"/>
      <c r="C2" s="18">
        <f>SUM(C3:C4)</f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18">
      <c r="A3" s="67" t="s">
        <v>134</v>
      </c>
      <c r="B3" s="68" t="s">
        <v>29</v>
      </c>
      <c r="C3" s="20">
        <f>SUM(D3:O3)</f>
        <v>1</v>
      </c>
      <c r="D3" s="21"/>
      <c r="E3" s="22"/>
      <c r="F3" s="23"/>
      <c r="G3" s="23"/>
      <c r="H3" s="23">
        <v>0.25</v>
      </c>
      <c r="I3" s="23">
        <v>0.25</v>
      </c>
      <c r="J3" s="23">
        <v>0.25</v>
      </c>
      <c r="K3" s="23">
        <v>0.25</v>
      </c>
      <c r="L3" s="23"/>
      <c r="M3" s="23"/>
      <c r="N3" s="23"/>
      <c r="O3" s="23"/>
    </row>
    <row r="4" spans="1:15" s="2" customFormat="1" ht="18">
      <c r="A4" s="24"/>
      <c r="B4" s="25"/>
      <c r="C4" s="20">
        <f>SUM(D4:O4)</f>
        <v>0</v>
      </c>
      <c r="D4" s="21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4" customFormat="1" ht="20.25" customHeight="1">
      <c r="A5" s="90" t="s">
        <v>2</v>
      </c>
      <c r="B5" s="85"/>
      <c r="C5" s="26">
        <f>SUM(C6:C7)</f>
        <v>11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2" customFormat="1" ht="15" customHeight="1">
      <c r="A6" s="24" t="s">
        <v>84</v>
      </c>
      <c r="B6" s="25" t="s">
        <v>109</v>
      </c>
      <c r="C6" s="20">
        <f>SUM(D6:O6)</f>
        <v>6</v>
      </c>
      <c r="D6" s="22"/>
      <c r="E6" s="22"/>
      <c r="F6" s="22"/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/>
      <c r="N6" s="22"/>
      <c r="O6" s="22"/>
    </row>
    <row r="7" spans="1:15" s="2" customFormat="1" ht="15" customHeight="1">
      <c r="A7" s="24" t="s">
        <v>135</v>
      </c>
      <c r="B7" s="25" t="s">
        <v>136</v>
      </c>
      <c r="C7" s="20">
        <f>SUM(D7:O7)</f>
        <v>5</v>
      </c>
      <c r="D7" s="22"/>
      <c r="E7" s="22"/>
      <c r="F7" s="22"/>
      <c r="G7" s="22"/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/>
      <c r="N7" s="22"/>
      <c r="O7" s="22"/>
    </row>
    <row r="8" spans="1:15" s="2" customFormat="1" ht="24" customHeight="1">
      <c r="A8" s="85" t="s">
        <v>4</v>
      </c>
      <c r="B8" s="85"/>
      <c r="C8" s="26">
        <f>SUM(C9:C9)</f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" customFormat="1" ht="19.5" customHeight="1">
      <c r="A9" s="24"/>
      <c r="B9" s="69"/>
      <c r="C9" s="20">
        <f>SUM(D9:O9)</f>
        <v>0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" customFormat="1" ht="15" customHeight="1">
      <c r="A10" s="85" t="s">
        <v>5</v>
      </c>
      <c r="B10" s="85"/>
      <c r="C10" s="26">
        <f>SUM(C11:C13)</f>
        <v>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4" customFormat="1" ht="20.25" customHeight="1">
      <c r="A11" s="70" t="s">
        <v>135</v>
      </c>
      <c r="B11" s="69" t="s">
        <v>148</v>
      </c>
      <c r="C11" s="20">
        <f>SUM(D11:O11)</f>
        <v>8</v>
      </c>
      <c r="D11" s="22"/>
      <c r="E11" s="22"/>
      <c r="F11" s="22">
        <v>4</v>
      </c>
      <c r="G11" s="22"/>
      <c r="H11" s="22"/>
      <c r="I11" s="22"/>
      <c r="J11" s="22">
        <v>4</v>
      </c>
      <c r="K11" s="22"/>
      <c r="L11" s="22"/>
      <c r="M11" s="22"/>
      <c r="N11" s="22"/>
      <c r="O11" s="22"/>
    </row>
    <row r="12" spans="1:15" s="2" customFormat="1" ht="18">
      <c r="A12" s="70"/>
      <c r="B12" s="69"/>
      <c r="C12" s="20">
        <f>SUM(D12:O12)</f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2" customFormat="1" ht="18">
      <c r="A13" s="70"/>
      <c r="B13" s="69"/>
      <c r="C13" s="20">
        <f>SUM(D13:O13)</f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s="2" customFormat="1" ht="18">
      <c r="A14" s="85" t="s">
        <v>6</v>
      </c>
      <c r="B14" s="85"/>
      <c r="C14" s="26">
        <f>SUM(C15:C16)</f>
        <v>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s="4" customFormat="1" ht="20.25" customHeight="1">
      <c r="A15" s="24" t="s">
        <v>137</v>
      </c>
      <c r="B15" s="25" t="s">
        <v>138</v>
      </c>
      <c r="C15" s="20">
        <f>SUM(D15:O15)</f>
        <v>1</v>
      </c>
      <c r="D15" s="22"/>
      <c r="E15" s="22"/>
      <c r="F15" s="22"/>
      <c r="G15" s="22"/>
      <c r="H15" s="22">
        <v>0.25</v>
      </c>
      <c r="I15" s="22">
        <v>0.25</v>
      </c>
      <c r="J15" s="22">
        <v>0.25</v>
      </c>
      <c r="K15" s="22">
        <v>0.25</v>
      </c>
      <c r="L15" s="22"/>
      <c r="M15" s="22"/>
      <c r="N15" s="22"/>
      <c r="O15" s="22"/>
    </row>
    <row r="16" spans="1:15" s="2" customFormat="1" ht="15" customHeight="1">
      <c r="A16" s="24"/>
      <c r="B16" s="25"/>
      <c r="C16" s="20">
        <f>SUM(D16:O16)</f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2" customFormat="1" ht="23.25" customHeight="1">
      <c r="A17" s="85" t="s">
        <v>7</v>
      </c>
      <c r="B17" s="85"/>
      <c r="C17" s="26">
        <f>SUM(C18:C18)</f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4" customFormat="1" ht="18">
      <c r="A18" s="24"/>
      <c r="B18" s="25"/>
      <c r="C18" s="20">
        <f>SUM(D18:O18)</f>
        <v>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s="2" customFormat="1" ht="16.5" customHeight="1">
      <c r="A19" s="85" t="s">
        <v>8</v>
      </c>
      <c r="B19" s="85"/>
      <c r="C19" s="26">
        <f>SUM(C20:C20)</f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4" customFormat="1" ht="20.25" customHeight="1">
      <c r="A20" s="24"/>
      <c r="B20" s="69"/>
      <c r="C20" s="20">
        <f>SUM(D20:O20)</f>
        <v>0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2" customFormat="1" ht="28.5" customHeight="1">
      <c r="A21" s="85" t="s">
        <v>21</v>
      </c>
      <c r="B21" s="85"/>
      <c r="C21" s="26">
        <f>SUM(C22:C22)</f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4" customFormat="1" ht="18.75" thickBot="1">
      <c r="A22" s="24"/>
      <c r="B22" s="25"/>
      <c r="C22" s="20">
        <f>SUM(D22:O22)</f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2" customFormat="1" ht="15" customHeight="1">
      <c r="A23" s="86" t="s">
        <v>22</v>
      </c>
      <c r="B23" s="87"/>
      <c r="C23" s="26">
        <f>SUM(C24:C24)</f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4" customFormat="1" ht="15" customHeight="1">
      <c r="A24" s="67"/>
      <c r="B24" s="68"/>
      <c r="C24" s="20">
        <f>SUM(D24:O24)</f>
        <v>0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2" customFormat="1" ht="18">
      <c r="A25" s="88" t="s">
        <v>24</v>
      </c>
      <c r="B25" s="88"/>
      <c r="C25" s="71">
        <f>SUM(C2,C5,C8,C10,C14,C17,C19,C21,C23)</f>
        <v>21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</sheetData>
  <sheetProtection/>
  <mergeCells count="10">
    <mergeCell ref="A19:B19"/>
    <mergeCell ref="A21:B21"/>
    <mergeCell ref="A23:B23"/>
    <mergeCell ref="A25:B25"/>
    <mergeCell ref="A2:B2"/>
    <mergeCell ref="A5:B5"/>
    <mergeCell ref="A8:B8"/>
    <mergeCell ref="A10:B10"/>
    <mergeCell ref="A14:B14"/>
    <mergeCell ref="A17:B17"/>
  </mergeCells>
  <printOptions/>
  <pageMargins left="0.7000000476837158" right="0.7000000476837158" top="0.75" bottom="0.75" header="0.30000001192092896" footer="0.30000001192092896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pane xSplit="2" ySplit="1" topLeftCell="C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1" sqref="Q11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4" width="9.59765625" style="1" customWidth="1"/>
    <col min="5" max="5" width="10.898437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5" width="8.5" style="1" customWidth="1"/>
    <col min="16" max="16384" width="10.19921875" style="1" customWidth="1"/>
  </cols>
  <sheetData>
    <row r="1" spans="1:15" s="2" customFormat="1" ht="39" customHeight="1" thickBot="1">
      <c r="A1" s="14" t="s">
        <v>3</v>
      </c>
      <c r="B1" s="15" t="s">
        <v>0</v>
      </c>
      <c r="C1" s="16" t="s">
        <v>23</v>
      </c>
      <c r="D1" s="17" t="s">
        <v>9</v>
      </c>
      <c r="E1" s="17" t="s">
        <v>10</v>
      </c>
      <c r="F1" s="17" t="s">
        <v>11</v>
      </c>
      <c r="G1" s="17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  <row r="2" spans="1:15" s="4" customFormat="1" ht="18">
      <c r="A2" s="89" t="s">
        <v>1</v>
      </c>
      <c r="B2" s="87"/>
      <c r="C2" s="18">
        <f>SUM(C3:C4)</f>
        <v>1.5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36">
      <c r="A3" s="67" t="s">
        <v>27</v>
      </c>
      <c r="B3" s="68" t="s">
        <v>116</v>
      </c>
      <c r="C3" s="20">
        <f>SUM(D3:O3)</f>
        <v>0.5</v>
      </c>
      <c r="D3" s="21"/>
      <c r="E3" s="22"/>
      <c r="F3" s="23">
        <v>0.25</v>
      </c>
      <c r="G3" s="23"/>
      <c r="H3" s="23"/>
      <c r="I3" s="23">
        <v>0.25</v>
      </c>
      <c r="J3" s="23"/>
      <c r="K3" s="23"/>
      <c r="L3" s="23"/>
      <c r="M3" s="23"/>
      <c r="N3" s="23"/>
      <c r="O3" s="23"/>
    </row>
    <row r="4" spans="1:15" s="2" customFormat="1" ht="18">
      <c r="A4" s="24" t="s">
        <v>84</v>
      </c>
      <c r="B4" s="25" t="s">
        <v>29</v>
      </c>
      <c r="C4" s="20">
        <f>SUM(D4:O4)</f>
        <v>1</v>
      </c>
      <c r="D4" s="21">
        <v>0.25</v>
      </c>
      <c r="E4" s="22"/>
      <c r="F4" s="23">
        <v>0.25</v>
      </c>
      <c r="G4" s="23"/>
      <c r="H4" s="23"/>
      <c r="I4" s="23">
        <v>0.25</v>
      </c>
      <c r="J4" s="23"/>
      <c r="K4" s="23"/>
      <c r="L4" s="23">
        <v>0.25</v>
      </c>
      <c r="M4" s="23"/>
      <c r="N4" s="23"/>
      <c r="O4" s="23"/>
    </row>
    <row r="5" spans="1:15" s="2" customFormat="1" ht="18">
      <c r="A5" s="90" t="s">
        <v>2</v>
      </c>
      <c r="B5" s="85"/>
      <c r="C5" s="26">
        <f>SUM(C6:C7)</f>
        <v>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2" customFormat="1" ht="18">
      <c r="A6" s="24" t="s">
        <v>45</v>
      </c>
      <c r="B6" s="25" t="s">
        <v>109</v>
      </c>
      <c r="C6" s="20">
        <f>SUM(D6:O6)</f>
        <v>4</v>
      </c>
      <c r="D6" s="22"/>
      <c r="E6" s="22"/>
      <c r="F6" s="22"/>
      <c r="G6" s="22"/>
      <c r="H6" s="22">
        <v>0.5</v>
      </c>
      <c r="I6" s="22">
        <v>1</v>
      </c>
      <c r="J6" s="22">
        <v>1</v>
      </c>
      <c r="K6" s="22">
        <v>1</v>
      </c>
      <c r="L6" s="22">
        <v>0.5</v>
      </c>
      <c r="M6" s="22"/>
      <c r="N6" s="22"/>
      <c r="O6" s="22"/>
    </row>
    <row r="7" spans="1:15" s="2" customFormat="1" ht="18">
      <c r="A7" s="24" t="s">
        <v>32</v>
      </c>
      <c r="B7" s="25" t="s">
        <v>119</v>
      </c>
      <c r="C7" s="20">
        <f>SUM(D7:O7)</f>
        <v>3</v>
      </c>
      <c r="D7" s="22"/>
      <c r="E7" s="22"/>
      <c r="F7" s="22"/>
      <c r="G7" s="22"/>
      <c r="H7" s="22"/>
      <c r="I7" s="22">
        <v>1</v>
      </c>
      <c r="J7" s="22">
        <v>1</v>
      </c>
      <c r="K7" s="22">
        <v>1</v>
      </c>
      <c r="L7" s="22"/>
      <c r="M7" s="22"/>
      <c r="N7" s="22"/>
      <c r="O7" s="22"/>
    </row>
    <row r="8" spans="1:15" s="2" customFormat="1" ht="18">
      <c r="A8" s="85" t="s">
        <v>4</v>
      </c>
      <c r="B8" s="85"/>
      <c r="C8" s="26">
        <f>SUM(C9:C12)</f>
        <v>44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4" customFormat="1" ht="18">
      <c r="A9" s="67" t="s">
        <v>120</v>
      </c>
      <c r="B9" s="68" t="s">
        <v>121</v>
      </c>
      <c r="C9" s="20">
        <f>SUM(D9:O9)</f>
        <v>24</v>
      </c>
      <c r="D9" s="21"/>
      <c r="E9" s="22"/>
      <c r="F9" s="22"/>
      <c r="G9" s="22"/>
      <c r="H9" s="22"/>
      <c r="I9" s="22">
        <v>8</v>
      </c>
      <c r="J9" s="22">
        <v>8</v>
      </c>
      <c r="K9" s="22">
        <v>8</v>
      </c>
      <c r="L9" s="22"/>
      <c r="M9" s="22"/>
      <c r="N9" s="22"/>
      <c r="O9" s="22"/>
    </row>
    <row r="10" spans="1:15" s="4" customFormat="1" ht="54">
      <c r="A10" s="67" t="s">
        <v>117</v>
      </c>
      <c r="B10" s="68" t="s">
        <v>118</v>
      </c>
      <c r="C10" s="20">
        <f>SUM(D10:O10)</f>
        <v>2</v>
      </c>
      <c r="D10" s="21"/>
      <c r="E10" s="22"/>
      <c r="F10" s="22"/>
      <c r="G10" s="22"/>
      <c r="H10" s="22"/>
      <c r="I10" s="22">
        <v>2</v>
      </c>
      <c r="J10" s="22"/>
      <c r="K10" s="22"/>
      <c r="L10" s="22"/>
      <c r="M10" s="22"/>
      <c r="N10" s="22"/>
      <c r="O10" s="22"/>
    </row>
    <row r="11" spans="1:15" s="2" customFormat="1" ht="18">
      <c r="A11" s="67" t="s">
        <v>192</v>
      </c>
      <c r="B11" s="68" t="s">
        <v>193</v>
      </c>
      <c r="C11" s="20">
        <f>SUM(D11:O11)</f>
        <v>16</v>
      </c>
      <c r="D11" s="21"/>
      <c r="E11" s="22"/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/>
      <c r="O11" s="22"/>
    </row>
    <row r="12" spans="1:15" s="2" customFormat="1" ht="15" customHeight="1">
      <c r="A12" s="67" t="s">
        <v>122</v>
      </c>
      <c r="B12" s="68" t="s">
        <v>119</v>
      </c>
      <c r="C12" s="20">
        <f>SUM(D12:O12)</f>
        <v>2</v>
      </c>
      <c r="D12" s="21"/>
      <c r="E12" s="22"/>
      <c r="F12" s="22"/>
      <c r="G12" s="22"/>
      <c r="H12" s="22"/>
      <c r="I12" s="22">
        <v>2</v>
      </c>
      <c r="J12" s="22"/>
      <c r="K12" s="22"/>
      <c r="L12" s="22"/>
      <c r="M12" s="22"/>
      <c r="N12" s="22"/>
      <c r="O12" s="22"/>
    </row>
    <row r="13" spans="1:15" s="2" customFormat="1" ht="18">
      <c r="A13" s="85" t="s">
        <v>5</v>
      </c>
      <c r="B13" s="85"/>
      <c r="C13" s="26">
        <f>SUM(C14:C14)</f>
        <v>16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2" customFormat="1" ht="36">
      <c r="A14" s="70" t="s">
        <v>120</v>
      </c>
      <c r="B14" s="69" t="s">
        <v>38</v>
      </c>
      <c r="C14" s="20">
        <f>SUM(D14:O14)</f>
        <v>16</v>
      </c>
      <c r="D14" s="22"/>
      <c r="E14" s="22"/>
      <c r="F14" s="22">
        <v>8</v>
      </c>
      <c r="G14" s="22"/>
      <c r="H14" s="22"/>
      <c r="I14" s="22">
        <v>8</v>
      </c>
      <c r="J14" s="22"/>
      <c r="K14" s="22"/>
      <c r="L14" s="22"/>
      <c r="M14" s="22"/>
      <c r="N14" s="22"/>
      <c r="O14" s="22"/>
    </row>
    <row r="15" spans="1:15" s="2" customFormat="1" ht="24" customHeight="1">
      <c r="A15" s="85" t="s">
        <v>6</v>
      </c>
      <c r="B15" s="85"/>
      <c r="C15" s="26">
        <f>SUM(C16:C17)</f>
        <v>4.5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s="4" customFormat="1" ht="26.25" customHeight="1">
      <c r="A16" s="24" t="s">
        <v>41</v>
      </c>
      <c r="B16" s="25"/>
      <c r="C16" s="20">
        <f>SUM(D16:O16)</f>
        <v>0.5</v>
      </c>
      <c r="D16" s="22">
        <v>0.25</v>
      </c>
      <c r="E16" s="22"/>
      <c r="F16" s="22"/>
      <c r="G16" s="22"/>
      <c r="H16" s="22"/>
      <c r="I16" s="22"/>
      <c r="J16" s="22"/>
      <c r="K16" s="22"/>
      <c r="L16" s="22">
        <v>0.25</v>
      </c>
      <c r="M16" s="22"/>
      <c r="N16" s="22"/>
      <c r="O16" s="22"/>
    </row>
    <row r="17" spans="1:15" s="2" customFormat="1" ht="54">
      <c r="A17" s="24" t="s">
        <v>123</v>
      </c>
      <c r="B17" s="25"/>
      <c r="C17" s="20">
        <f>SUM(D17:O17)</f>
        <v>4</v>
      </c>
      <c r="D17" s="22"/>
      <c r="E17" s="22"/>
      <c r="F17" s="22"/>
      <c r="G17" s="22"/>
      <c r="H17" s="22"/>
      <c r="I17" s="22">
        <v>4</v>
      </c>
      <c r="J17" s="22"/>
      <c r="K17" s="22"/>
      <c r="L17" s="22"/>
      <c r="M17" s="22"/>
      <c r="N17" s="22"/>
      <c r="O17" s="22"/>
    </row>
    <row r="18" spans="1:15" s="2" customFormat="1" ht="19.5" customHeight="1">
      <c r="A18" s="85" t="s">
        <v>7</v>
      </c>
      <c r="B18" s="85"/>
      <c r="C18" s="26">
        <f>SUM(C19:C19)</f>
        <v>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s="2" customFormat="1" ht="36">
      <c r="A19" s="24" t="s">
        <v>126</v>
      </c>
      <c r="B19" s="25" t="s">
        <v>127</v>
      </c>
      <c r="C19" s="20">
        <f>SUM(D19:O19)</f>
        <v>4</v>
      </c>
      <c r="D19" s="22"/>
      <c r="E19" s="22">
        <v>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2" customFormat="1" ht="15" customHeight="1">
      <c r="A20" s="85" t="s">
        <v>8</v>
      </c>
      <c r="B20" s="85"/>
      <c r="C20" s="26">
        <f>SUM(C21:C21)</f>
        <v>4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4" customFormat="1" ht="54">
      <c r="A21" s="24" t="s">
        <v>125</v>
      </c>
      <c r="B21" s="69" t="s">
        <v>124</v>
      </c>
      <c r="C21" s="20">
        <f>SUM(D21:O21)</f>
        <v>4</v>
      </c>
      <c r="D21" s="21"/>
      <c r="E21" s="22"/>
      <c r="F21" s="22"/>
      <c r="G21" s="22"/>
      <c r="H21" s="22"/>
      <c r="I21" s="22">
        <v>4</v>
      </c>
      <c r="J21" s="22"/>
      <c r="K21" s="22"/>
      <c r="L21" s="22"/>
      <c r="M21" s="22"/>
      <c r="N21" s="22"/>
      <c r="O21" s="22"/>
    </row>
    <row r="22" spans="1:15" s="2" customFormat="1" ht="18">
      <c r="A22" s="85" t="s">
        <v>21</v>
      </c>
      <c r="B22" s="85"/>
      <c r="C22" s="26">
        <f>SUM(C23:C23)</f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2" customFormat="1" ht="18.75" thickBot="1">
      <c r="A23" s="24"/>
      <c r="B23" s="25"/>
      <c r="C23" s="20">
        <f>SUM(D23:O23)</f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s="2" customFormat="1" ht="18">
      <c r="A24" s="86" t="s">
        <v>22</v>
      </c>
      <c r="B24" s="87"/>
      <c r="C24" s="26">
        <f>SUM(C25:C25)</f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4" customFormat="1" ht="20.25" customHeight="1">
      <c r="A25" s="67"/>
      <c r="B25" s="68"/>
      <c r="C25" s="20">
        <f>SUM(D25:O25)</f>
        <v>0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2" customFormat="1" ht="15" customHeight="1">
      <c r="A26" s="88" t="s">
        <v>24</v>
      </c>
      <c r="B26" s="88"/>
      <c r="C26" s="71">
        <f>SUM(C2,C5,C8,C13,C15,C18,C20,C22,C24)</f>
        <v>81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s="2" customFormat="1" ht="26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2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4" customFormat="1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4" customFormat="1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8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2" customFormat="1" ht="28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4" customFormat="1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4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sheetProtection/>
  <mergeCells count="10">
    <mergeCell ref="A20:B20"/>
    <mergeCell ref="A22:B22"/>
    <mergeCell ref="A24:B24"/>
    <mergeCell ref="A26:B26"/>
    <mergeCell ref="A2:B2"/>
    <mergeCell ref="A5:B5"/>
    <mergeCell ref="A8:B8"/>
    <mergeCell ref="A13:B13"/>
    <mergeCell ref="A15:B15"/>
    <mergeCell ref="A18:B18"/>
  </mergeCells>
  <printOptions/>
  <pageMargins left="0.7000000476837158" right="0.7000000476837158" top="0.75" bottom="0.75" header="0.30000001192092896" footer="0.30000001192092896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8" sqref="P8"/>
    </sheetView>
  </sheetViews>
  <sheetFormatPr defaultColWidth="10.296875" defaultRowHeight="19.5" customHeight="1"/>
  <cols>
    <col min="1" max="1" width="18.3984375" style="1" customWidth="1"/>
    <col min="2" max="2" width="27" style="1" customWidth="1"/>
    <col min="3" max="3" width="9" style="1" customWidth="1"/>
    <col min="4" max="5" width="8.59765625" style="1" customWidth="1"/>
    <col min="6" max="6" width="8.5" style="1" customWidth="1"/>
    <col min="7" max="7" width="8.19921875" style="1" customWidth="1"/>
    <col min="8" max="8" width="8.5" style="1" customWidth="1"/>
    <col min="9" max="9" width="7.8984375" style="1" customWidth="1"/>
    <col min="10" max="15" width="8.5" style="1" customWidth="1"/>
    <col min="16" max="16384" width="10.19921875" style="1" customWidth="1"/>
  </cols>
  <sheetData>
    <row r="1" spans="1:15" ht="36.75" customHeight="1" thickBot="1">
      <c r="A1" s="28"/>
      <c r="B1" s="28"/>
      <c r="C1" s="28"/>
      <c r="D1" s="28" t="s">
        <v>210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" customFormat="1" ht="39" customHeight="1" thickBot="1">
      <c r="A2" s="14" t="s">
        <v>3</v>
      </c>
      <c r="B2" s="15" t="s">
        <v>0</v>
      </c>
      <c r="C2" s="16" t="s">
        <v>23</v>
      </c>
      <c r="D2" s="17" t="s">
        <v>9</v>
      </c>
      <c r="E2" s="17" t="s">
        <v>10</v>
      </c>
      <c r="F2" s="17" t="s">
        <v>11</v>
      </c>
      <c r="G2" s="17" t="s">
        <v>12</v>
      </c>
      <c r="H2" s="17" t="s">
        <v>13</v>
      </c>
      <c r="I2" s="17" t="s">
        <v>14</v>
      </c>
      <c r="J2" s="17" t="s">
        <v>15</v>
      </c>
      <c r="K2" s="17" t="s">
        <v>16</v>
      </c>
      <c r="L2" s="17" t="s">
        <v>17</v>
      </c>
      <c r="M2" s="17" t="s">
        <v>18</v>
      </c>
      <c r="N2" s="17" t="s">
        <v>19</v>
      </c>
      <c r="O2" s="17" t="s">
        <v>20</v>
      </c>
    </row>
    <row r="3" spans="1:15" s="4" customFormat="1" ht="13.5" customHeight="1">
      <c r="A3" s="89" t="s">
        <v>1</v>
      </c>
      <c r="B3" s="87"/>
      <c r="C3" s="18">
        <f>SUM(C4:C5)</f>
        <v>1.5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36">
      <c r="A4" s="29" t="s">
        <v>58</v>
      </c>
      <c r="B4" s="30" t="s">
        <v>30</v>
      </c>
      <c r="C4" s="20">
        <f>SUM(D4:O4)</f>
        <v>0.5</v>
      </c>
      <c r="D4" s="21"/>
      <c r="E4" s="22"/>
      <c r="F4" s="23">
        <v>0.25</v>
      </c>
      <c r="G4" s="23"/>
      <c r="H4" s="23"/>
      <c r="I4" s="23">
        <v>0.25</v>
      </c>
      <c r="J4" s="23"/>
      <c r="K4" s="23"/>
      <c r="L4" s="23"/>
      <c r="M4" s="23"/>
      <c r="N4" s="23"/>
      <c r="O4" s="23"/>
    </row>
    <row r="5" spans="1:15" s="2" customFormat="1" ht="18">
      <c r="A5" s="31" t="s">
        <v>59</v>
      </c>
      <c r="B5" s="32" t="s">
        <v>29</v>
      </c>
      <c r="C5" s="20">
        <f>SUM(D5:O5)</f>
        <v>1</v>
      </c>
      <c r="D5" s="21"/>
      <c r="E5" s="22"/>
      <c r="F5" s="23">
        <v>0.25</v>
      </c>
      <c r="G5" s="23"/>
      <c r="H5" s="23"/>
      <c r="I5" s="23">
        <v>0.25</v>
      </c>
      <c r="J5" s="23"/>
      <c r="K5" s="23"/>
      <c r="L5" s="23">
        <v>0.25</v>
      </c>
      <c r="M5" s="23"/>
      <c r="N5" s="23"/>
      <c r="O5" s="23">
        <v>0.25</v>
      </c>
    </row>
    <row r="6" spans="1:15" s="2" customFormat="1" ht="18">
      <c r="A6" s="90" t="s">
        <v>2</v>
      </c>
      <c r="B6" s="85"/>
      <c r="C6" s="26">
        <f>SUM(C7:C8)</f>
        <v>48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2" customFormat="1" ht="54">
      <c r="A7" s="31" t="s">
        <v>73</v>
      </c>
      <c r="B7" s="32" t="s">
        <v>75</v>
      </c>
      <c r="C7" s="20">
        <f>SUM(D7:O7)</f>
        <v>16</v>
      </c>
      <c r="D7" s="22"/>
      <c r="E7" s="22"/>
      <c r="F7" s="22"/>
      <c r="G7" s="22"/>
      <c r="H7" s="22">
        <v>2</v>
      </c>
      <c r="I7" s="22">
        <v>4</v>
      </c>
      <c r="J7" s="22">
        <v>4</v>
      </c>
      <c r="K7" s="22">
        <v>4</v>
      </c>
      <c r="L7" s="22">
        <v>2</v>
      </c>
      <c r="M7" s="22"/>
      <c r="N7" s="22"/>
      <c r="O7" s="22"/>
    </row>
    <row r="8" spans="1:15" s="2" customFormat="1" ht="54">
      <c r="A8" s="31" t="s">
        <v>74</v>
      </c>
      <c r="B8" s="32" t="s">
        <v>76</v>
      </c>
      <c r="C8" s="20">
        <f>SUM(D8:O8)</f>
        <v>32</v>
      </c>
      <c r="D8" s="22"/>
      <c r="E8" s="22"/>
      <c r="F8" s="22"/>
      <c r="G8" s="22"/>
      <c r="H8" s="22"/>
      <c r="I8" s="22"/>
      <c r="J8" s="22">
        <v>16</v>
      </c>
      <c r="K8" s="22">
        <v>16</v>
      </c>
      <c r="L8" s="22"/>
      <c r="M8" s="22"/>
      <c r="N8" s="22"/>
      <c r="O8" s="22"/>
    </row>
    <row r="9" spans="1:15" s="2" customFormat="1" ht="18">
      <c r="A9" s="85" t="s">
        <v>4</v>
      </c>
      <c r="B9" s="85"/>
      <c r="C9" s="26">
        <f>SUM(C10:C14)</f>
        <v>108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" customFormat="1" ht="36">
      <c r="A10" s="29" t="s">
        <v>61</v>
      </c>
      <c r="B10" s="30" t="s">
        <v>80</v>
      </c>
      <c r="C10" s="20">
        <f>SUM(D10:O10)</f>
        <v>56</v>
      </c>
      <c r="D10" s="21"/>
      <c r="E10" s="22"/>
      <c r="F10" s="22"/>
      <c r="G10" s="22"/>
      <c r="H10" s="22"/>
      <c r="I10" s="22">
        <v>32</v>
      </c>
      <c r="J10" s="22">
        <v>16</v>
      </c>
      <c r="K10" s="22">
        <v>8</v>
      </c>
      <c r="L10" s="22"/>
      <c r="M10" s="22"/>
      <c r="N10" s="22"/>
      <c r="O10" s="22"/>
    </row>
    <row r="11" spans="1:15" s="4" customFormat="1" ht="36">
      <c r="A11" s="29" t="s">
        <v>77</v>
      </c>
      <c r="B11" s="30" t="s">
        <v>212</v>
      </c>
      <c r="C11" s="20">
        <f>SUM(D11:O11)</f>
        <v>12</v>
      </c>
      <c r="D11" s="21"/>
      <c r="E11" s="22"/>
      <c r="F11" s="22"/>
      <c r="G11" s="22">
        <v>6</v>
      </c>
      <c r="H11" s="22"/>
      <c r="I11" s="22"/>
      <c r="J11" s="22"/>
      <c r="K11" s="22">
        <v>6</v>
      </c>
      <c r="L11" s="22"/>
      <c r="M11" s="22"/>
      <c r="N11" s="22"/>
      <c r="O11" s="22"/>
    </row>
    <row r="12" spans="1:15" s="2" customFormat="1" ht="36">
      <c r="A12" s="31" t="s">
        <v>78</v>
      </c>
      <c r="B12" s="33" t="s">
        <v>81</v>
      </c>
      <c r="C12" s="20">
        <f>SUM(D12:O12)</f>
        <v>10</v>
      </c>
      <c r="D12" s="21"/>
      <c r="E12" s="22"/>
      <c r="F12" s="22"/>
      <c r="G12" s="22"/>
      <c r="H12" s="22"/>
      <c r="I12" s="22">
        <v>4</v>
      </c>
      <c r="J12" s="22">
        <v>2</v>
      </c>
      <c r="K12" s="22">
        <v>2</v>
      </c>
      <c r="L12" s="22">
        <v>2</v>
      </c>
      <c r="M12" s="22"/>
      <c r="N12" s="22"/>
      <c r="O12" s="22"/>
    </row>
    <row r="13" spans="1:15" s="2" customFormat="1" ht="18">
      <c r="A13" s="29" t="s">
        <v>192</v>
      </c>
      <c r="B13" s="30" t="s">
        <v>193</v>
      </c>
      <c r="C13" s="20">
        <f>SUM(D13:O13)</f>
        <v>20</v>
      </c>
      <c r="D13" s="21"/>
      <c r="E13" s="22"/>
      <c r="F13" s="22">
        <v>2</v>
      </c>
      <c r="G13" s="22">
        <v>2</v>
      </c>
      <c r="H13" s="22">
        <v>2</v>
      </c>
      <c r="I13" s="22">
        <v>2</v>
      </c>
      <c r="J13" s="22">
        <v>4</v>
      </c>
      <c r="K13" s="22">
        <v>4</v>
      </c>
      <c r="L13" s="22">
        <v>2</v>
      </c>
      <c r="M13" s="22">
        <v>2</v>
      </c>
      <c r="N13" s="22"/>
      <c r="O13" s="22"/>
    </row>
    <row r="14" spans="1:15" s="2" customFormat="1" ht="36">
      <c r="A14" s="31" t="s">
        <v>79</v>
      </c>
      <c r="B14" s="33" t="s">
        <v>82</v>
      </c>
      <c r="C14" s="20">
        <f>SUM(D14:O14)</f>
        <v>10</v>
      </c>
      <c r="D14" s="21"/>
      <c r="E14" s="22"/>
      <c r="F14" s="22"/>
      <c r="G14" s="22"/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/>
      <c r="N14" s="22"/>
      <c r="O14" s="22"/>
    </row>
    <row r="15" spans="1:15" s="2" customFormat="1" ht="24" customHeight="1">
      <c r="A15" s="85" t="s">
        <v>5</v>
      </c>
      <c r="B15" s="85"/>
      <c r="C15" s="26">
        <f>SUM(C16:C18)</f>
        <v>26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s="2" customFormat="1" ht="18">
      <c r="A16" s="34" t="s">
        <v>61</v>
      </c>
      <c r="B16" s="33" t="s">
        <v>38</v>
      </c>
      <c r="C16" s="20">
        <f>SUM(D16:O16)</f>
        <v>10</v>
      </c>
      <c r="D16" s="22"/>
      <c r="E16" s="22"/>
      <c r="F16" s="22">
        <v>4</v>
      </c>
      <c r="G16" s="22"/>
      <c r="H16" s="22"/>
      <c r="I16" s="22">
        <v>2</v>
      </c>
      <c r="J16" s="22">
        <v>2</v>
      </c>
      <c r="K16" s="22">
        <v>2</v>
      </c>
      <c r="L16" s="22"/>
      <c r="M16" s="22"/>
      <c r="N16" s="22"/>
      <c r="O16" s="22"/>
    </row>
    <row r="17" spans="1:15" s="4" customFormat="1" ht="15" customHeight="1">
      <c r="A17" s="34" t="s">
        <v>56</v>
      </c>
      <c r="B17" s="33" t="s">
        <v>38</v>
      </c>
      <c r="C17" s="20">
        <f>SUM(D17:O17)</f>
        <v>4</v>
      </c>
      <c r="D17" s="22"/>
      <c r="E17" s="22"/>
      <c r="F17" s="22"/>
      <c r="G17" s="22"/>
      <c r="H17" s="22"/>
      <c r="I17" s="22"/>
      <c r="J17" s="22"/>
      <c r="K17" s="22">
        <v>4</v>
      </c>
      <c r="L17" s="22"/>
      <c r="M17" s="22"/>
      <c r="N17" s="22"/>
      <c r="O17" s="22"/>
    </row>
    <row r="18" spans="1:15" s="2" customFormat="1" ht="16.5" customHeight="1">
      <c r="A18" s="34" t="s">
        <v>36</v>
      </c>
      <c r="B18" s="33" t="s">
        <v>40</v>
      </c>
      <c r="C18" s="20">
        <f>SUM(D18:O18)</f>
        <v>12</v>
      </c>
      <c r="D18" s="22"/>
      <c r="E18" s="22"/>
      <c r="F18" s="22">
        <v>8</v>
      </c>
      <c r="G18" s="22"/>
      <c r="H18" s="22"/>
      <c r="I18" s="22"/>
      <c r="J18" s="22"/>
      <c r="K18" s="22"/>
      <c r="L18" s="22"/>
      <c r="M18" s="22"/>
      <c r="N18" s="22"/>
      <c r="O18" s="22">
        <v>4</v>
      </c>
    </row>
    <row r="19" spans="1:15" s="2" customFormat="1" ht="26.25" customHeight="1">
      <c r="A19" s="85" t="s">
        <v>6</v>
      </c>
      <c r="B19" s="85"/>
      <c r="C19" s="26">
        <f>SUM(C20:C20)</f>
        <v>0.5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2" customFormat="1" ht="15" customHeight="1">
      <c r="A20" s="31" t="s">
        <v>58</v>
      </c>
      <c r="B20" s="32" t="s">
        <v>41</v>
      </c>
      <c r="C20" s="20">
        <f>SUM(D20:O20)</f>
        <v>0.5</v>
      </c>
      <c r="D20" s="22">
        <v>0.25</v>
      </c>
      <c r="E20" s="22"/>
      <c r="F20" s="22"/>
      <c r="G20" s="22"/>
      <c r="H20" s="22"/>
      <c r="I20" s="22"/>
      <c r="J20" s="22"/>
      <c r="K20" s="22"/>
      <c r="L20" s="22">
        <v>0.25</v>
      </c>
      <c r="M20" s="22"/>
      <c r="N20" s="22"/>
      <c r="O20" s="22"/>
    </row>
    <row r="21" spans="1:15" s="2" customFormat="1" ht="32.25" customHeight="1">
      <c r="A21" s="85" t="s">
        <v>7</v>
      </c>
      <c r="B21" s="85"/>
      <c r="C21" s="26">
        <f>SUM(C22:C23)</f>
        <v>82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" customFormat="1" ht="18">
      <c r="A22" s="72" t="s">
        <v>36</v>
      </c>
      <c r="B22" s="72" t="s">
        <v>213</v>
      </c>
      <c r="C22" s="26">
        <f>SUM(D22:O22)</f>
        <v>80</v>
      </c>
      <c r="D22" s="22"/>
      <c r="E22" s="22">
        <v>24</v>
      </c>
      <c r="F22" s="22">
        <v>24</v>
      </c>
      <c r="G22" s="22">
        <v>24</v>
      </c>
      <c r="H22" s="22"/>
      <c r="I22" s="22"/>
      <c r="J22" s="22">
        <v>4</v>
      </c>
      <c r="K22" s="22"/>
      <c r="L22" s="22"/>
      <c r="M22" s="22"/>
      <c r="N22" s="22">
        <v>4</v>
      </c>
      <c r="O22" s="22"/>
    </row>
    <row r="23" spans="1:15" s="4" customFormat="1" ht="36">
      <c r="A23" s="31" t="s">
        <v>36</v>
      </c>
      <c r="B23" s="32" t="s">
        <v>83</v>
      </c>
      <c r="C23" s="20">
        <f>SUM(D23:O23)</f>
        <v>2</v>
      </c>
      <c r="D23" s="22"/>
      <c r="E23" s="22"/>
      <c r="F23" s="22">
        <v>2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s="2" customFormat="1" ht="18">
      <c r="A24" s="85" t="s">
        <v>8</v>
      </c>
      <c r="B24" s="85"/>
      <c r="C24" s="26">
        <f>SUM(C25:C27)</f>
        <v>116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" customFormat="1" ht="36">
      <c r="A25" s="31" t="s">
        <v>36</v>
      </c>
      <c r="B25" s="33" t="s">
        <v>70</v>
      </c>
      <c r="C25" s="20">
        <f>SUM(D25:O25)</f>
        <v>32</v>
      </c>
      <c r="D25" s="21"/>
      <c r="E25" s="22"/>
      <c r="F25" s="22"/>
      <c r="G25" s="22"/>
      <c r="H25" s="22">
        <v>4</v>
      </c>
      <c r="I25" s="22">
        <v>8</v>
      </c>
      <c r="J25" s="22">
        <v>8</v>
      </c>
      <c r="K25" s="22">
        <v>8</v>
      </c>
      <c r="L25" s="22">
        <v>4</v>
      </c>
      <c r="M25" s="22"/>
      <c r="N25" s="22"/>
      <c r="O25" s="22"/>
    </row>
    <row r="26" spans="1:15" s="2" customFormat="1" ht="36">
      <c r="A26" s="31" t="s">
        <v>36</v>
      </c>
      <c r="B26" s="33" t="s">
        <v>71</v>
      </c>
      <c r="C26" s="20">
        <f>SUM(D26:O26)</f>
        <v>60</v>
      </c>
      <c r="D26" s="21"/>
      <c r="E26" s="22"/>
      <c r="F26" s="22"/>
      <c r="G26" s="22"/>
      <c r="H26" s="22">
        <v>16</v>
      </c>
      <c r="I26" s="22">
        <v>16</v>
      </c>
      <c r="J26" s="22">
        <v>16</v>
      </c>
      <c r="K26" s="22">
        <v>8</v>
      </c>
      <c r="L26" s="22">
        <v>4</v>
      </c>
      <c r="M26" s="22"/>
      <c r="N26" s="22"/>
      <c r="O26" s="22"/>
    </row>
    <row r="27" spans="1:15" s="2" customFormat="1" ht="36">
      <c r="A27" s="72" t="s">
        <v>214</v>
      </c>
      <c r="B27" s="36" t="s">
        <v>215</v>
      </c>
      <c r="C27" s="20">
        <f>SUM(D27:O27)</f>
        <v>24</v>
      </c>
      <c r="D27" s="22"/>
      <c r="E27" s="22">
        <v>6</v>
      </c>
      <c r="F27" s="22">
        <v>12</v>
      </c>
      <c r="G27" s="22">
        <v>6</v>
      </c>
      <c r="H27" s="22"/>
      <c r="I27" s="22"/>
      <c r="J27" s="22"/>
      <c r="K27" s="22"/>
      <c r="L27" s="22"/>
      <c r="M27" s="22"/>
      <c r="N27" s="22"/>
      <c r="O27" s="22"/>
    </row>
    <row r="28" spans="1:15" s="4" customFormat="1" ht="20.25" customHeight="1">
      <c r="A28" s="85" t="s">
        <v>21</v>
      </c>
      <c r="B28" s="85"/>
      <c r="C28" s="26">
        <f>SUM(C29:C29)</f>
        <v>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2" customFormat="1" ht="15" customHeight="1" thickBot="1">
      <c r="A29" s="31" t="s">
        <v>103</v>
      </c>
      <c r="B29" s="32" t="s">
        <v>216</v>
      </c>
      <c r="C29" s="20">
        <f>SUM(D29:O29)</f>
        <v>4</v>
      </c>
      <c r="D29" s="22">
        <v>1</v>
      </c>
      <c r="E29" s="22"/>
      <c r="F29" s="22"/>
      <c r="G29" s="22">
        <v>1</v>
      </c>
      <c r="H29" s="22"/>
      <c r="I29" s="22"/>
      <c r="J29" s="22"/>
      <c r="K29" s="22">
        <v>1</v>
      </c>
      <c r="L29" s="22"/>
      <c r="M29" s="22"/>
      <c r="N29" s="22"/>
      <c r="O29" s="22">
        <v>1</v>
      </c>
    </row>
    <row r="30" spans="1:15" s="2" customFormat="1" ht="26.25" customHeight="1">
      <c r="A30" s="86" t="s">
        <v>22</v>
      </c>
      <c r="B30" s="87"/>
      <c r="C30" s="26">
        <f>SUM(C31:C32)</f>
        <v>8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s="2" customFormat="1" ht="15" customHeight="1">
      <c r="A31" s="67" t="s">
        <v>217</v>
      </c>
      <c r="B31" s="68"/>
      <c r="C31" s="20">
        <f>SUM(D31:O31)</f>
        <v>2</v>
      </c>
      <c r="D31" s="21"/>
      <c r="E31" s="22"/>
      <c r="F31" s="22"/>
      <c r="G31" s="22">
        <v>1</v>
      </c>
      <c r="H31" s="22"/>
      <c r="I31" s="22"/>
      <c r="J31" s="22"/>
      <c r="K31" s="22">
        <v>1</v>
      </c>
      <c r="L31" s="22"/>
      <c r="M31" s="22"/>
      <c r="N31" s="22"/>
      <c r="O31" s="22"/>
    </row>
    <row r="32" spans="1:15" s="2" customFormat="1" ht="23.25" customHeight="1">
      <c r="A32" s="67" t="s">
        <v>218</v>
      </c>
      <c r="B32" s="68"/>
      <c r="C32" s="20">
        <f>SUM(D32:O32)</f>
        <v>6</v>
      </c>
      <c r="D32" s="21"/>
      <c r="E32" s="22">
        <v>1</v>
      </c>
      <c r="F32" s="22"/>
      <c r="G32" s="22">
        <v>1</v>
      </c>
      <c r="H32" s="22"/>
      <c r="I32" s="22">
        <v>1</v>
      </c>
      <c r="J32" s="22"/>
      <c r="K32" s="22">
        <v>1</v>
      </c>
      <c r="L32" s="22"/>
      <c r="M32" s="22">
        <v>1</v>
      </c>
      <c r="N32" s="22"/>
      <c r="O32" s="22">
        <v>1</v>
      </c>
    </row>
    <row r="33" spans="1:15" s="4" customFormat="1" ht="18">
      <c r="A33" s="88" t="s">
        <v>24</v>
      </c>
      <c r="B33" s="88"/>
      <c r="C33" s="71">
        <f>SUM(C3,C6,C9,C15,C19,C21,C24,C28,C30)</f>
        <v>394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" customFormat="1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2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4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ht="28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8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4" customFormat="1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10">
    <mergeCell ref="A24:B24"/>
    <mergeCell ref="A28:B28"/>
    <mergeCell ref="A30:B30"/>
    <mergeCell ref="A33:B33"/>
    <mergeCell ref="A3:B3"/>
    <mergeCell ref="A6:B6"/>
    <mergeCell ref="A9:B9"/>
    <mergeCell ref="A15:B15"/>
    <mergeCell ref="A19:B19"/>
    <mergeCell ref="A21:B21"/>
  </mergeCells>
  <printOptions/>
  <pageMargins left="0.7000000476837158" right="0.7000000476837158" top="0.75" bottom="0.75" header="0.30000001192092896" footer="0.30000001192092896"/>
  <pageSetup firstPageNumber="1" useFirstPageNumber="1" fitToWidth="0" fitToHeight="1" horizontalDpi="1200" verticalDpi="12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Ward</dc:creator>
  <cp:keywords/>
  <dc:description/>
  <cp:lastModifiedBy>ross@westportlandtrust.org</cp:lastModifiedBy>
  <cp:lastPrinted>2023-11-14T20:55:46Z</cp:lastPrinted>
  <dcterms:created xsi:type="dcterms:W3CDTF">2012-12-15T15:00:35Z</dcterms:created>
  <dcterms:modified xsi:type="dcterms:W3CDTF">2024-03-20T18:45:35Z</dcterms:modified>
  <cp:category/>
  <cp:version/>
  <cp:contentType/>
  <cp:contentStatus/>
</cp:coreProperties>
</file>